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1940" windowHeight="6096" tabRatio="892" activeTab="1"/>
  </bookViews>
  <sheets>
    <sheet name="сад" sheetId="1" r:id="rId1"/>
    <sheet name="ясли " sheetId="2" r:id="rId2"/>
    <sheet name="1 блюда" sheetId="3" r:id="rId3"/>
    <sheet name="НАПИТКИ" sheetId="4" r:id="rId4"/>
    <sheet name="САЛАТЫ" sheetId="5" r:id="rId5"/>
    <sheet name="ЗАКУСКИ" sheetId="6" r:id="rId6"/>
    <sheet name="ГАРНИРЫ" sheetId="7" r:id="rId7"/>
    <sheet name="КРУП" sheetId="8" r:id="rId8"/>
    <sheet name="МАКАРОН" sheetId="9" r:id="rId9"/>
    <sheet name="МЯСА" sheetId="10" r:id="rId10"/>
    <sheet name="ПТИЦЫ" sheetId="11" r:id="rId11"/>
    <sheet name="РЫБЫ" sheetId="12" r:id="rId12"/>
    <sheet name="МУЧНЫЕ" sheetId="13" r:id="rId13"/>
    <sheet name="ТВОРОГА" sheetId="14" r:id="rId14"/>
    <sheet name="ОВОЩЕЙ И КАРТОФЕЛЯ" sheetId="15" r:id="rId15"/>
    <sheet name="ЯИЦО" sheetId="16" r:id="rId16"/>
    <sheet name="СОУСЫ" sheetId="17" r:id="rId17"/>
    <sheet name="Отчет о совместимости" sheetId="18" r:id="rId18"/>
  </sheets>
  <definedNames>
    <definedName name="_xlnm.Print_Area" localSheetId="0">'сад'!$A$1:$I$264</definedName>
    <definedName name="_xlnm.Print_Area" localSheetId="1">'ясли '!$A$1:$I$266</definedName>
  </definedNames>
  <calcPr fullCalcOnLoad="1"/>
</workbook>
</file>

<file path=xl/sharedStrings.xml><?xml version="1.0" encoding="utf-8"?>
<sst xmlns="http://schemas.openxmlformats.org/spreadsheetml/2006/main" count="5919" uniqueCount="1722">
  <si>
    <t>№ 272</t>
  </si>
  <si>
    <t>Соус  клюквенный</t>
  </si>
  <si>
    <t>№ 273</t>
  </si>
  <si>
    <r>
      <t xml:space="preserve">икра кабачковая        </t>
    </r>
    <r>
      <rPr>
        <b/>
        <sz val="12"/>
        <color indexed="8"/>
        <rFont val="Times New Roman"/>
        <family val="1"/>
      </rPr>
      <t>30 г</t>
    </r>
  </si>
  <si>
    <r>
      <t xml:space="preserve">икра кабачковая        </t>
    </r>
    <r>
      <rPr>
        <b/>
        <sz val="12"/>
        <color indexed="8"/>
        <rFont val="Times New Roman"/>
        <family val="1"/>
      </rPr>
      <t>50 г</t>
    </r>
  </si>
  <si>
    <r>
      <t xml:space="preserve">икра кабачковая      </t>
    </r>
    <r>
      <rPr>
        <b/>
        <sz val="12"/>
        <color indexed="8"/>
        <rFont val="Times New Roman"/>
        <family val="1"/>
      </rPr>
      <t xml:space="preserve">  60 г</t>
    </r>
  </si>
  <si>
    <t>Салат "Полонынский"</t>
  </si>
  <si>
    <t>Суп картофельный  с  клецками</t>
  </si>
  <si>
    <t>Перец фаршированный</t>
  </si>
  <si>
    <t>Соус  сметанный с томатом и луком</t>
  </si>
  <si>
    <t xml:space="preserve">Икра баклажанная </t>
  </si>
  <si>
    <t>Каша вязкая пшеничная</t>
  </si>
  <si>
    <t>Каша вязкая пшенная</t>
  </si>
  <si>
    <t>30/10</t>
  </si>
  <si>
    <t>Каша рассыпчатая с овощами рисовая с маслом</t>
  </si>
  <si>
    <r>
      <t xml:space="preserve">икра баклажанная     </t>
    </r>
    <r>
      <rPr>
        <b/>
        <sz val="12"/>
        <color indexed="8"/>
        <rFont val="Times New Roman"/>
        <family val="1"/>
      </rPr>
      <t>30 г</t>
    </r>
  </si>
  <si>
    <r>
      <t xml:space="preserve">икра баклажанная  </t>
    </r>
    <r>
      <rPr>
        <b/>
        <sz val="12"/>
        <color indexed="8"/>
        <rFont val="Times New Roman"/>
        <family val="1"/>
      </rPr>
      <t xml:space="preserve">   50 г</t>
    </r>
  </si>
  <si>
    <r>
      <t xml:space="preserve">икра баклажанная    </t>
    </r>
    <r>
      <rPr>
        <b/>
        <sz val="12"/>
        <color indexed="8"/>
        <rFont val="Times New Roman"/>
        <family val="1"/>
      </rPr>
      <t xml:space="preserve"> 60 г</t>
    </r>
  </si>
  <si>
    <r>
      <t xml:space="preserve">лечо овощное             </t>
    </r>
    <r>
      <rPr>
        <b/>
        <sz val="12"/>
        <color indexed="8"/>
        <rFont val="Times New Roman"/>
        <family val="1"/>
      </rPr>
      <t>30 г</t>
    </r>
  </si>
  <si>
    <r>
      <t xml:space="preserve">лечо овощное             </t>
    </r>
    <r>
      <rPr>
        <b/>
        <sz val="12"/>
        <color indexed="8"/>
        <rFont val="Times New Roman"/>
        <family val="1"/>
      </rPr>
      <t>50 г</t>
    </r>
  </si>
  <si>
    <r>
      <t xml:space="preserve">лечо овощное            </t>
    </r>
    <r>
      <rPr>
        <b/>
        <sz val="12"/>
        <color indexed="8"/>
        <rFont val="Times New Roman"/>
        <family val="1"/>
      </rPr>
      <t xml:space="preserve"> 60 г</t>
    </r>
  </si>
  <si>
    <r>
      <t xml:space="preserve">кукуруза консервир. </t>
    </r>
    <r>
      <rPr>
        <b/>
        <sz val="12"/>
        <color indexed="8"/>
        <rFont val="Times New Roman"/>
        <family val="1"/>
      </rPr>
      <t xml:space="preserve"> 30 г</t>
    </r>
  </si>
  <si>
    <r>
      <t xml:space="preserve">кукуруза консервир. </t>
    </r>
    <r>
      <rPr>
        <b/>
        <sz val="12"/>
        <color indexed="8"/>
        <rFont val="Times New Roman"/>
        <family val="1"/>
      </rPr>
      <t xml:space="preserve"> 50 г</t>
    </r>
  </si>
  <si>
    <r>
      <t xml:space="preserve">кукуруза консервир.  </t>
    </r>
    <r>
      <rPr>
        <b/>
        <sz val="12"/>
        <color indexed="8"/>
        <rFont val="Times New Roman"/>
        <family val="1"/>
      </rPr>
      <t>60 г</t>
    </r>
  </si>
  <si>
    <r>
      <t xml:space="preserve">горошек зеленый       </t>
    </r>
    <r>
      <rPr>
        <b/>
        <sz val="12"/>
        <color indexed="8"/>
        <rFont val="Times New Roman"/>
        <family val="1"/>
      </rPr>
      <t>30 г</t>
    </r>
  </si>
  <si>
    <r>
      <t xml:space="preserve">горошек зеленый       </t>
    </r>
    <r>
      <rPr>
        <b/>
        <sz val="12"/>
        <color indexed="8"/>
        <rFont val="Times New Roman"/>
        <family val="1"/>
      </rPr>
      <t>50 г</t>
    </r>
  </si>
  <si>
    <r>
      <t xml:space="preserve">горошек зеленый      </t>
    </r>
    <r>
      <rPr>
        <b/>
        <sz val="12"/>
        <color indexed="8"/>
        <rFont val="Times New Roman"/>
        <family val="1"/>
      </rPr>
      <t xml:space="preserve"> 60 г</t>
    </r>
  </si>
  <si>
    <r>
      <t xml:space="preserve">томаты в собст. соку </t>
    </r>
    <r>
      <rPr>
        <b/>
        <sz val="12"/>
        <color indexed="8"/>
        <rFont val="Times New Roman"/>
        <family val="1"/>
      </rPr>
      <t>30 г</t>
    </r>
  </si>
  <si>
    <r>
      <t xml:space="preserve">томаты в собст. соку </t>
    </r>
    <r>
      <rPr>
        <b/>
        <sz val="12"/>
        <color indexed="8"/>
        <rFont val="Times New Roman"/>
        <family val="1"/>
      </rPr>
      <t>50 г</t>
    </r>
  </si>
  <si>
    <r>
      <t xml:space="preserve">томаты в собст. соку </t>
    </r>
    <r>
      <rPr>
        <b/>
        <sz val="12"/>
        <color indexed="8"/>
        <rFont val="Times New Roman"/>
        <family val="1"/>
      </rPr>
      <t>60 г</t>
    </r>
  </si>
  <si>
    <r>
      <t xml:space="preserve">томаты консервир.   </t>
    </r>
    <r>
      <rPr>
        <b/>
        <sz val="12"/>
        <color indexed="8"/>
        <rFont val="Times New Roman"/>
        <family val="1"/>
      </rPr>
      <t xml:space="preserve"> 30 г</t>
    </r>
  </si>
  <si>
    <r>
      <t xml:space="preserve">томаты консервир.   </t>
    </r>
    <r>
      <rPr>
        <b/>
        <sz val="12"/>
        <color indexed="8"/>
        <rFont val="Times New Roman"/>
        <family val="1"/>
      </rPr>
      <t xml:space="preserve"> 50 г</t>
    </r>
  </si>
  <si>
    <r>
      <t xml:space="preserve">томаты консервир.    </t>
    </r>
    <r>
      <rPr>
        <b/>
        <sz val="12"/>
        <color indexed="8"/>
        <rFont val="Times New Roman"/>
        <family val="1"/>
      </rPr>
      <t>60 г</t>
    </r>
  </si>
  <si>
    <r>
      <t xml:space="preserve">огурцы консервир.    </t>
    </r>
    <r>
      <rPr>
        <b/>
        <sz val="12"/>
        <color indexed="8"/>
        <rFont val="Times New Roman"/>
        <family val="1"/>
      </rPr>
      <t>30 г</t>
    </r>
  </si>
  <si>
    <r>
      <t xml:space="preserve">огурцы консервир.   </t>
    </r>
    <r>
      <rPr>
        <b/>
        <sz val="12"/>
        <color indexed="8"/>
        <rFont val="Times New Roman"/>
        <family val="1"/>
      </rPr>
      <t xml:space="preserve"> 50 г</t>
    </r>
  </si>
  <si>
    <r>
      <t xml:space="preserve">огурцы консервир.   </t>
    </r>
    <r>
      <rPr>
        <b/>
        <sz val="12"/>
        <color indexed="8"/>
        <rFont val="Times New Roman"/>
        <family val="1"/>
      </rPr>
      <t xml:space="preserve"> 60 г</t>
    </r>
  </si>
  <si>
    <r>
      <t xml:space="preserve">огурец свежий                 </t>
    </r>
    <r>
      <rPr>
        <b/>
        <sz val="12"/>
        <color indexed="8"/>
        <rFont val="Times New Roman"/>
        <family val="1"/>
      </rPr>
      <t xml:space="preserve"> 20 г</t>
    </r>
  </si>
  <si>
    <r>
      <t xml:space="preserve">огурец свежий                 </t>
    </r>
    <r>
      <rPr>
        <b/>
        <sz val="12"/>
        <color indexed="8"/>
        <rFont val="Times New Roman"/>
        <family val="1"/>
      </rPr>
      <t xml:space="preserve"> 30 г</t>
    </r>
  </si>
  <si>
    <r>
      <t xml:space="preserve">огурец свежий                 </t>
    </r>
    <r>
      <rPr>
        <b/>
        <sz val="12"/>
        <color indexed="8"/>
        <rFont val="Times New Roman"/>
        <family val="1"/>
      </rPr>
      <t xml:space="preserve"> 50 г</t>
    </r>
  </si>
  <si>
    <r>
      <t xml:space="preserve">помидор свежий             </t>
    </r>
    <r>
      <rPr>
        <b/>
        <sz val="12"/>
        <color indexed="8"/>
        <rFont val="Times New Roman"/>
        <family val="1"/>
      </rPr>
      <t xml:space="preserve"> 20 г</t>
    </r>
  </si>
  <si>
    <r>
      <t xml:space="preserve">помидор свежий             </t>
    </r>
    <r>
      <rPr>
        <b/>
        <sz val="12"/>
        <color indexed="8"/>
        <rFont val="Times New Roman"/>
        <family val="1"/>
      </rPr>
      <t xml:space="preserve"> 30 г</t>
    </r>
  </si>
  <si>
    <r>
      <t xml:space="preserve">помидор свежий             </t>
    </r>
    <r>
      <rPr>
        <b/>
        <sz val="12"/>
        <color indexed="8"/>
        <rFont val="Times New Roman"/>
        <family val="1"/>
      </rPr>
      <t xml:space="preserve"> 50 г</t>
    </r>
  </si>
  <si>
    <r>
      <t xml:space="preserve">перец сладкий  свежий  </t>
    </r>
    <r>
      <rPr>
        <b/>
        <sz val="12"/>
        <color indexed="8"/>
        <rFont val="Times New Roman"/>
        <family val="1"/>
      </rPr>
      <t xml:space="preserve"> 20 г</t>
    </r>
  </si>
  <si>
    <r>
      <t xml:space="preserve">перец сладкий  свежий   </t>
    </r>
    <r>
      <rPr>
        <b/>
        <sz val="12"/>
        <color indexed="8"/>
        <rFont val="Times New Roman"/>
        <family val="1"/>
      </rPr>
      <t>30 г</t>
    </r>
  </si>
  <si>
    <r>
      <t xml:space="preserve">перец сладкий  свежий  </t>
    </r>
    <r>
      <rPr>
        <b/>
        <sz val="12"/>
        <color indexed="8"/>
        <rFont val="Times New Roman"/>
        <family val="1"/>
      </rPr>
      <t xml:space="preserve"> 50 г</t>
    </r>
  </si>
  <si>
    <r>
      <t xml:space="preserve">Укроп свежий       </t>
    </r>
    <r>
      <rPr>
        <b/>
        <sz val="12"/>
        <color indexed="8"/>
        <rFont val="Times New Roman"/>
        <family val="1"/>
      </rPr>
      <t xml:space="preserve"> 1гр</t>
    </r>
  </si>
  <si>
    <r>
      <t xml:space="preserve">Укроп свежий       </t>
    </r>
    <r>
      <rPr>
        <b/>
        <sz val="12"/>
        <color indexed="8"/>
        <rFont val="Times New Roman"/>
        <family val="1"/>
      </rPr>
      <t xml:space="preserve"> 2гр</t>
    </r>
  </si>
  <si>
    <r>
      <t xml:space="preserve">Укроп свежий       </t>
    </r>
    <r>
      <rPr>
        <b/>
        <sz val="12"/>
        <color indexed="8"/>
        <rFont val="Times New Roman"/>
        <family val="1"/>
      </rPr>
      <t xml:space="preserve"> 3гр</t>
    </r>
  </si>
  <si>
    <r>
      <t xml:space="preserve">Петрушка свежая  </t>
    </r>
    <r>
      <rPr>
        <b/>
        <sz val="12"/>
        <color indexed="8"/>
        <rFont val="Times New Roman"/>
        <family val="1"/>
      </rPr>
      <t xml:space="preserve"> 1гр</t>
    </r>
  </si>
  <si>
    <r>
      <t xml:space="preserve">Петрушка свежая  </t>
    </r>
    <r>
      <rPr>
        <b/>
        <sz val="12"/>
        <color indexed="8"/>
        <rFont val="Times New Roman"/>
        <family val="1"/>
      </rPr>
      <t xml:space="preserve"> 2гр</t>
    </r>
  </si>
  <si>
    <r>
      <t xml:space="preserve">Петрушка свежая   </t>
    </r>
    <r>
      <rPr>
        <b/>
        <sz val="12"/>
        <color indexed="8"/>
        <rFont val="Times New Roman"/>
        <family val="1"/>
      </rPr>
      <t>3гр</t>
    </r>
  </si>
  <si>
    <r>
      <t xml:space="preserve">Лук зеленый           </t>
    </r>
    <r>
      <rPr>
        <b/>
        <sz val="12"/>
        <color indexed="8"/>
        <rFont val="Times New Roman"/>
        <family val="1"/>
      </rPr>
      <t>1гр</t>
    </r>
  </si>
  <si>
    <r>
      <t xml:space="preserve">Лук зеленый          </t>
    </r>
    <r>
      <rPr>
        <b/>
        <sz val="12"/>
        <color indexed="8"/>
        <rFont val="Times New Roman"/>
        <family val="1"/>
      </rPr>
      <t xml:space="preserve"> 2гр</t>
    </r>
  </si>
  <si>
    <r>
      <t xml:space="preserve">Лук зеленый          </t>
    </r>
    <r>
      <rPr>
        <b/>
        <sz val="12"/>
        <color indexed="8"/>
        <rFont val="Times New Roman"/>
        <family val="1"/>
      </rPr>
      <t xml:space="preserve"> 3гр</t>
    </r>
  </si>
  <si>
    <t>Компот из апельсинов</t>
  </si>
  <si>
    <t>Оладьи</t>
  </si>
  <si>
    <t>УТВЕРЖДАЮ</t>
  </si>
  <si>
    <t>Примерное 10-ти дневное  меню (4-х разовое питание)</t>
  </si>
  <si>
    <t>для детей дошкольного возраста  от 3 - х  до 7-ми лет с длительностью пребывания в учреждении до  12-ти часов</t>
  </si>
  <si>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</si>
  <si>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</si>
  <si>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</si>
  <si>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</si>
  <si>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</si>
  <si>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 С</t>
  </si>
  <si>
    <t>№ рецептуры</t>
  </si>
  <si>
    <t>белки</t>
  </si>
  <si>
    <t>жиры</t>
  </si>
  <si>
    <t>углеводы</t>
  </si>
  <si>
    <t>Завтрак:</t>
  </si>
  <si>
    <t>Обед:</t>
  </si>
  <si>
    <t>ГОСТ 51074</t>
  </si>
  <si>
    <t>Хлеб пшеничный</t>
  </si>
  <si>
    <t>Уплотненный полдник:</t>
  </si>
  <si>
    <t>Итого за первый день</t>
  </si>
  <si>
    <t>2 завтрак:</t>
  </si>
  <si>
    <t>Итого за второй день</t>
  </si>
  <si>
    <t>Обед</t>
  </si>
  <si>
    <t xml:space="preserve"> 2 ой завтрак:</t>
  </si>
  <si>
    <t>2 ой  завтрак:</t>
  </si>
  <si>
    <t>Итого за  восьмой день:</t>
  </si>
  <si>
    <t>Итого за девятый день</t>
  </si>
  <si>
    <t>Итого за весь период</t>
  </si>
  <si>
    <t>Среднее значение за  период</t>
  </si>
  <si>
    <t>Содержание белков, жиров, углеводов в меню за период в % от калорийности</t>
  </si>
  <si>
    <t xml:space="preserve">Подготовил </t>
  </si>
  <si>
    <t>Капуста тушеная</t>
  </si>
  <si>
    <t>Йогурт</t>
  </si>
  <si>
    <t>Пюре картофельное</t>
  </si>
  <si>
    <t>Кофейный напиток с молоком</t>
  </si>
  <si>
    <t>Сметана</t>
  </si>
  <si>
    <t>Конфета шоколадная</t>
  </si>
  <si>
    <t>Напиток из шиповника</t>
  </si>
  <si>
    <t>Чай с сахаром</t>
  </si>
  <si>
    <t>Сырники из творога</t>
  </si>
  <si>
    <t>Икра кабачковая</t>
  </si>
  <si>
    <t>Омлет натуральный</t>
  </si>
  <si>
    <t>Суп овощной</t>
  </si>
  <si>
    <t xml:space="preserve">Запеканка   из творога </t>
  </si>
  <si>
    <t>40/10</t>
  </si>
  <si>
    <t>Какао  с молоком</t>
  </si>
  <si>
    <t>вязкая овсяная</t>
  </si>
  <si>
    <t>вязкая пшеничная</t>
  </si>
  <si>
    <t>вязкая пшенная</t>
  </si>
  <si>
    <t>с соком морковным</t>
  </si>
  <si>
    <t>с соком яблочным</t>
  </si>
  <si>
    <t>Итого завтрак</t>
  </si>
  <si>
    <t>Итого обед</t>
  </si>
  <si>
    <t>итого полдник</t>
  </si>
  <si>
    <t>ГОСТ 27844-88</t>
  </si>
  <si>
    <t>ГОСТ 26983-86</t>
  </si>
  <si>
    <t>ГОСТ 27842-88</t>
  </si>
  <si>
    <t>Содержание  Б в % от калорийности Б=67*4/1796*100=14,9</t>
  </si>
  <si>
    <t xml:space="preserve">                                                           Содержание У в % от калорийности =У244*4/1796*100=54,3</t>
  </si>
  <si>
    <t xml:space="preserve">                                               % калорийности = G296*100/G298   (1796*100/1800 =99,8)</t>
  </si>
  <si>
    <t xml:space="preserve">              Содержание Ж в % от калорийности = Ж62 *9/1796*100= 31</t>
  </si>
  <si>
    <t>Нрмы по СанПиН белков, жиров, углеводов в % от калорийности</t>
  </si>
  <si>
    <t>12 - 15%</t>
  </si>
  <si>
    <t>30 - 32%</t>
  </si>
  <si>
    <t>55 - 58%</t>
  </si>
  <si>
    <t>1800 Ккал</t>
  </si>
  <si>
    <t>Рулет из горбуши</t>
  </si>
  <si>
    <t>Рулет из минтая</t>
  </si>
  <si>
    <t>Рулет из горбуши (с молоком)</t>
  </si>
  <si>
    <t>Рулет из минтая (с молоком)</t>
  </si>
  <si>
    <t>Омлет, смешанный с сосисками</t>
  </si>
  <si>
    <t>Мясо отварное для первых блюд</t>
  </si>
  <si>
    <t>Птица отварная для первых блюд (цыпленок-бройлерный)</t>
  </si>
  <si>
    <t>Фрикадельки рыбные с минтаем</t>
  </si>
  <si>
    <t>Фрикадельки рыбные с горбушей</t>
  </si>
  <si>
    <t>Суп молочный  с хлопьями овсянными "Геркулес"</t>
  </si>
  <si>
    <t>Рассольник  ленинградский(с перловой крупой)</t>
  </si>
  <si>
    <t>Компот из яблок  свежих протёртый</t>
  </si>
  <si>
    <t>Напиток из ягод</t>
  </si>
  <si>
    <t xml:space="preserve">Сок  </t>
  </si>
  <si>
    <t>Кисель из ягод</t>
  </si>
  <si>
    <t>Салат из моркови с курагой и йогуртом</t>
  </si>
  <si>
    <t xml:space="preserve">Лук зеленый          </t>
  </si>
  <si>
    <t xml:space="preserve">Петрушка свежая  </t>
  </si>
  <si>
    <t xml:space="preserve">Укроп свежий     </t>
  </si>
  <si>
    <t>Огурцы конс.</t>
  </si>
  <si>
    <t>Винегрет овощной с луком репчатым</t>
  </si>
  <si>
    <t>Винегрет овощной с луком зеленым</t>
  </si>
  <si>
    <t>Салат из моркови с медом</t>
  </si>
  <si>
    <t>Салат из моркови с сахаром</t>
  </si>
  <si>
    <t>Салат из белокочанной капусты с морковью</t>
  </si>
  <si>
    <t>Салат из белокочанной капусты с луком зеленым</t>
  </si>
  <si>
    <t>Салат из свежих помидоров и огурцов</t>
  </si>
  <si>
    <t>Салат из свежих помидоров с луком</t>
  </si>
  <si>
    <t>371</t>
  </si>
  <si>
    <t>368</t>
  </si>
  <si>
    <t>8.82</t>
  </si>
  <si>
    <t xml:space="preserve"> с соусом  № 348       150 г</t>
  </si>
  <si>
    <t xml:space="preserve"> с соусом  № 348       120 г</t>
  </si>
  <si>
    <t xml:space="preserve"> с соусом  № 348       100 г</t>
  </si>
  <si>
    <t xml:space="preserve">                                                  День 4                        </t>
  </si>
  <si>
    <t>3.53</t>
  </si>
  <si>
    <t>Салат из моркови с изюмом</t>
  </si>
  <si>
    <t>3.56</t>
  </si>
  <si>
    <t>3.60</t>
  </si>
  <si>
    <t>овощи соус № 354    100 г</t>
  </si>
  <si>
    <t>Тыква отварная с маслом</t>
  </si>
  <si>
    <t>Капуста отварная с маслом</t>
  </si>
  <si>
    <t>Морковь отварная с маслом</t>
  </si>
  <si>
    <t>Каша вязкая пшенная с изюмом</t>
  </si>
  <si>
    <t>Каша вязкая гречневая с изюмом</t>
  </si>
  <si>
    <t>Гуляш из отварного мяса</t>
  </si>
  <si>
    <t>Азу</t>
  </si>
  <si>
    <t>Макаронник с печенью</t>
  </si>
  <si>
    <t xml:space="preserve">Макаронник с мясом </t>
  </si>
  <si>
    <t>Запеканка картофельная с печенью</t>
  </si>
  <si>
    <t>Запеканка картофельная с мясом</t>
  </si>
  <si>
    <t>Шницели рубленые из свинины</t>
  </si>
  <si>
    <t>Шницели рубленые из говядины</t>
  </si>
  <si>
    <t>Биточки рубленые из свинины</t>
  </si>
  <si>
    <t>Биточки рубленые из говядины</t>
  </si>
  <si>
    <t>Котлеты рубленые из свинины</t>
  </si>
  <si>
    <t>Котлеты рубленые из говядины</t>
  </si>
  <si>
    <t>Пирог творожный</t>
  </si>
  <si>
    <t>Салат из белокочанной капусты со свеклой</t>
  </si>
  <si>
    <t>Салат из моркови с яблоками и клюквой</t>
  </si>
  <si>
    <t xml:space="preserve">Салат из моркови с курагой </t>
  </si>
  <si>
    <t>Бефстроганов из отварного мяса</t>
  </si>
  <si>
    <t>Рыба "Аппетитная" (минтай)</t>
  </si>
  <si>
    <t>Кнели рыбные из минтая</t>
  </si>
  <si>
    <t>Кнели рыбные из горбуши</t>
  </si>
  <si>
    <t xml:space="preserve"> Пудинг рыбный паровой из минтая</t>
  </si>
  <si>
    <t xml:space="preserve"> Пудинг рыбный паровой из горбуши</t>
  </si>
  <si>
    <t>Пудинг рыбный запеченный из минтая</t>
  </si>
  <si>
    <t>Пудинг рыбный запеченный из горбуши</t>
  </si>
  <si>
    <t>Рыба, запеченная с овощами (минтай)</t>
  </si>
  <si>
    <t>Рыба, запеченная с овощами (горбуша)</t>
  </si>
  <si>
    <t>Фрикадельки из горбуши запеченные с молочным соусом</t>
  </si>
  <si>
    <t xml:space="preserve">Фрикадельки из минтая отварные </t>
  </si>
  <si>
    <t xml:space="preserve">Фрикадельки из горбуши отварные </t>
  </si>
  <si>
    <t>Тефтели из минтая тушенные</t>
  </si>
  <si>
    <t>Тефтели из горбуши тушенные</t>
  </si>
  <si>
    <t>Тефтели из минтая паровые</t>
  </si>
  <si>
    <t>Тефтели из горбуши паровые</t>
  </si>
  <si>
    <t xml:space="preserve"> Биточки из минтая с овощами запеченные</t>
  </si>
  <si>
    <t>Биточки из горбуши с овощами запеченные</t>
  </si>
  <si>
    <t xml:space="preserve">Шницель из минтая натуральный </t>
  </si>
  <si>
    <t xml:space="preserve">Шницель из горбуши натуральный </t>
  </si>
  <si>
    <t xml:space="preserve">Котлеты из минтая паровые </t>
  </si>
  <si>
    <t xml:space="preserve">Котлеты  из горбуши паровые </t>
  </si>
  <si>
    <t>Биточки рыбные запеченные (минтай)</t>
  </si>
  <si>
    <t>Биточки рыбные запеченные (горбуша)</t>
  </si>
  <si>
    <t>Котлеты  рыбные запеченные (минтай)</t>
  </si>
  <si>
    <t>Котлеты  рыбные запеченные (горбуша)</t>
  </si>
  <si>
    <t>(минтай)</t>
  </si>
  <si>
    <t>(горбуша)</t>
  </si>
  <si>
    <t>Рыба минтай, запеченная с морковью</t>
  </si>
  <si>
    <t>Рыба горбуша, запеченная с морковью</t>
  </si>
  <si>
    <t>Рыба минтай, запеченная в сметанном соусе</t>
  </si>
  <si>
    <t>Рыба горбуша, запеченная в сметанном соусе</t>
  </si>
  <si>
    <t>Рыба минтай, запеченная в молочном соусе</t>
  </si>
  <si>
    <t>минтай</t>
  </si>
  <si>
    <t>горбуша</t>
  </si>
  <si>
    <t>Рыба горбуша, запеченная в молочном соусе</t>
  </si>
  <si>
    <t>Рыба минтай, запеченная с картофелем</t>
  </si>
  <si>
    <t>Рыба горбуша, запеченная с картофелем</t>
  </si>
  <si>
    <t>Рыба минтай, запеченная в омлете</t>
  </si>
  <si>
    <t>Рыба горбуша, запеченная в омлете</t>
  </si>
  <si>
    <t xml:space="preserve">Котлеты из минтая рыбные с капустой и морковью запеченные </t>
  </si>
  <si>
    <t xml:space="preserve">Котлеты из горбуши с капустой и морковью запеченные </t>
  </si>
  <si>
    <t>Рыба минтай, тушенная с овощами</t>
  </si>
  <si>
    <t>Рыба горбуша, тушенная с овощами</t>
  </si>
  <si>
    <t>Рыба минтай, припущенная в молоке</t>
  </si>
  <si>
    <t>Рыба горбуша, припущенная в молоке</t>
  </si>
  <si>
    <t>Рыба горбуша припущенная</t>
  </si>
  <si>
    <t>Рыба минтай, припущенная с овощами</t>
  </si>
  <si>
    <t>Рыба горбуша, припущенная с овощами</t>
  </si>
  <si>
    <t>101.49</t>
  </si>
  <si>
    <t>Оладьи с вареньем</t>
  </si>
  <si>
    <t>Оладьи с повидлом</t>
  </si>
  <si>
    <t>Оладьи с джемом</t>
  </si>
  <si>
    <t>Овощное рагу</t>
  </si>
  <si>
    <t>Капуста отварная с соусом</t>
  </si>
  <si>
    <t xml:space="preserve">Капуста отварная с маслом </t>
  </si>
  <si>
    <t xml:space="preserve">                                                  День 1                          </t>
  </si>
  <si>
    <t xml:space="preserve">                                                  День 2                          </t>
  </si>
  <si>
    <t xml:space="preserve">                                                  День 3                          </t>
  </si>
  <si>
    <t xml:space="preserve">                                                  День 10                          </t>
  </si>
  <si>
    <t>Овощи (кабачки) в молочном соусе (2-й вариант)</t>
  </si>
  <si>
    <t>Овощи (тыква) в молочном соусе (2-й вариант)</t>
  </si>
  <si>
    <t>Овощи (морковь) в молочном соусе (2-й вариант)</t>
  </si>
  <si>
    <t xml:space="preserve">Каша молочная вязкая гречневая </t>
  </si>
  <si>
    <t>Каша молочная вязкая пшенная</t>
  </si>
  <si>
    <t>Каша молочная вязкая пшеничная</t>
  </si>
  <si>
    <t>Каша молочная вязкая рисовая</t>
  </si>
  <si>
    <t>Каша молочная вязкая перловая</t>
  </si>
  <si>
    <t>Каша молочная вязкая манная с сахаром и маслом</t>
  </si>
  <si>
    <t>Каша молочная вязкая пшенная с сахаром и маслом</t>
  </si>
  <si>
    <t>Каша молочная вязкая пшеничная с сахаром и маслом</t>
  </si>
  <si>
    <t>Каша молочная вязкая рисовая с сахаром и маслом</t>
  </si>
  <si>
    <t>Каша молочная вязкая перловая с сахаром и маслом</t>
  </si>
  <si>
    <t>Каша молочная вязкая ячневая с сахаром и маслом</t>
  </si>
  <si>
    <t>Каша молочная вязкая овсянная с сахаром и маслом</t>
  </si>
  <si>
    <t>Каша молочная вязкая овсянная геркулес с сахаром и маслом</t>
  </si>
  <si>
    <t>Каша жидкая молочная пшеничная с сахаром, маслом</t>
  </si>
  <si>
    <t>Каша жидкая молочная пшенная с сахаром, маслом</t>
  </si>
  <si>
    <t>Каша жидкая молочная овсянная с сахаром, маслом</t>
  </si>
  <si>
    <t>Каша жидкая молочная овсянная геркулес с сахаром, маслом</t>
  </si>
  <si>
    <t>Каша жидкая молочная рисовая с сахаром, маслом</t>
  </si>
  <si>
    <t>Каша жидкая молочная манная с сахаром, маслом</t>
  </si>
  <si>
    <t>Кабачки, тушённые в сметане</t>
  </si>
  <si>
    <t>Тыква, тушённая в сметане</t>
  </si>
  <si>
    <t>Паста сырная</t>
  </si>
  <si>
    <t>Пюре из моркови  (1-й вариант)</t>
  </si>
  <si>
    <t>Пюре из моркови (2-й вариант)</t>
  </si>
  <si>
    <t>Пюре из свеклы (2-й вариант)</t>
  </si>
  <si>
    <t>Салат из моркови с яблоками</t>
  </si>
  <si>
    <t>Салат из моркови с черносливом</t>
  </si>
  <si>
    <t>Молоко сгущенное</t>
  </si>
  <si>
    <t>Томаты конс.</t>
  </si>
  <si>
    <t xml:space="preserve">Помидор свежий </t>
  </si>
  <si>
    <t xml:space="preserve">Перец сладкий  свежий </t>
  </si>
  <si>
    <t>Конфета мармеладная</t>
  </si>
  <si>
    <t>Суп молочный  с крупой ячневой</t>
  </si>
  <si>
    <t xml:space="preserve">Каша вязкая гречневая </t>
  </si>
  <si>
    <t>Каша вязкая ячневая</t>
  </si>
  <si>
    <t>Чай с  молоком</t>
  </si>
  <si>
    <t>Каша жидкая манная</t>
  </si>
  <si>
    <t>Икра морковная</t>
  </si>
  <si>
    <t>Лапшевник с творогом</t>
  </si>
  <si>
    <t>Борщ с капустой и картофелем</t>
  </si>
  <si>
    <t>Кефир</t>
  </si>
  <si>
    <t>Печенье</t>
  </si>
  <si>
    <t>Батон, паста сырная</t>
  </si>
  <si>
    <t>30/10.</t>
  </si>
  <si>
    <t>Салат из свеклы с курагой и изюмом</t>
  </si>
  <si>
    <t>Щи из свежей капусты</t>
  </si>
  <si>
    <t>Огурец свежий</t>
  </si>
  <si>
    <t>Вафли</t>
  </si>
  <si>
    <t>Пудинг из говядины</t>
  </si>
  <si>
    <t>Суфле куриное</t>
  </si>
  <si>
    <t>Салат из моркови с курагой</t>
  </si>
  <si>
    <t>№305</t>
  </si>
  <si>
    <t>Каша вязкая  ячневая</t>
  </si>
  <si>
    <t>Каша вязкая рисовая</t>
  </si>
  <si>
    <t>Каша вязкая перловая</t>
  </si>
  <si>
    <t>Каша вязкая овсяная</t>
  </si>
  <si>
    <t>Каша вязкая геркулес</t>
  </si>
  <si>
    <t>Каша вязкая манная</t>
  </si>
  <si>
    <t>Плов из птицы</t>
  </si>
  <si>
    <t>Рулет с луком и яйцом</t>
  </si>
  <si>
    <t>Картофель отварной</t>
  </si>
  <si>
    <t>Булочка домашняя</t>
  </si>
  <si>
    <t>Каша манная с морковью</t>
  </si>
  <si>
    <t>Каша вязкая из смеси круп с морковью</t>
  </si>
  <si>
    <t xml:space="preserve">Каша вязкая из круп с черносливом </t>
  </si>
  <si>
    <t>Салат из моркови с яблоками и курагой</t>
  </si>
  <si>
    <t>Салат  из моркови и яблок</t>
  </si>
  <si>
    <t>Борщ с мясом</t>
  </si>
  <si>
    <t>Щи из свежей капусты с картофелем</t>
  </si>
  <si>
    <t>Щи из квашеной капусты</t>
  </si>
  <si>
    <t>Щи из квашеной  капусты с картофелем</t>
  </si>
  <si>
    <t>Рассольник  домашний</t>
  </si>
  <si>
    <t>Суп картофельный протертый с гренками</t>
  </si>
  <si>
    <t>Суп картофельный  с мясными фрикадельками из говядины</t>
  </si>
  <si>
    <t>Суп картофельный  с мясными фрикадельками свинины</t>
  </si>
  <si>
    <t>Суп  с рыбными консервами</t>
  </si>
  <si>
    <t>Гренки из пшеничного хлеба</t>
  </si>
  <si>
    <t>Лапша домашняя</t>
  </si>
  <si>
    <t>Клецки мучные</t>
  </si>
  <si>
    <t>Фрикадельки мясные из говядины</t>
  </si>
  <si>
    <t>Фрикадельки мясные из свинины</t>
  </si>
  <si>
    <t>Компот из  мандарин</t>
  </si>
  <si>
    <t>Кисель из брусники</t>
  </si>
  <si>
    <t>Кисель из черники</t>
  </si>
  <si>
    <t>Кисель из джема</t>
  </si>
  <si>
    <t>Кисель из варенья</t>
  </si>
  <si>
    <t>Чай - заварка</t>
  </si>
  <si>
    <t>Отвар из шиповника</t>
  </si>
  <si>
    <t>Бутерброды с сыром</t>
  </si>
  <si>
    <t xml:space="preserve">Салат из кукурузы (консервированной) </t>
  </si>
  <si>
    <t xml:space="preserve">Салат из свежих огурцов </t>
  </si>
  <si>
    <t>Салат летний</t>
  </si>
  <si>
    <t>Салат из свежих овощей с яблоками</t>
  </si>
  <si>
    <t>Салат овощной с яблоками</t>
  </si>
  <si>
    <t xml:space="preserve">                                                  День 5                        </t>
  </si>
  <si>
    <t>Салат из картофеля с огурцами</t>
  </si>
  <si>
    <t>Салат из картофеля с помидорами</t>
  </si>
  <si>
    <t>Салат из картофеля с зеленым горошком</t>
  </si>
  <si>
    <t xml:space="preserve">Салат из яблок с черносливом </t>
  </si>
  <si>
    <t>Салат из свеклы с сыром</t>
  </si>
  <si>
    <t>Салат из свеклы</t>
  </si>
  <si>
    <t>Икра баклажанная</t>
  </si>
  <si>
    <t>Салат витаминный</t>
  </si>
  <si>
    <t>Салат из свежих помидоров с перцем</t>
  </si>
  <si>
    <t>Салат "Мельничный"</t>
  </si>
  <si>
    <t>Салат зимний</t>
  </si>
  <si>
    <t>Салат из белокочанной капусты с яблоками</t>
  </si>
  <si>
    <t>Каша вязкая гречневая</t>
  </si>
  <si>
    <t>Рис припущенный</t>
  </si>
  <si>
    <t xml:space="preserve">Морковь, тушенная с черносливом </t>
  </si>
  <si>
    <t>Запеканка рисовая с творогом.</t>
  </si>
  <si>
    <t>Запеканка из смеси круп</t>
  </si>
  <si>
    <t>Запеканка из смеси круп со свежими плодами</t>
  </si>
  <si>
    <t>Биточки или котлеты пшеничные</t>
  </si>
  <si>
    <t>Биточки или котлеты пшенные</t>
  </si>
  <si>
    <t>Биточки или котлеты перловые</t>
  </si>
  <si>
    <t>Биточки или котлеты ячневые</t>
  </si>
  <si>
    <t>Котлеты или биточки (из смеси круп) с морковью</t>
  </si>
  <si>
    <t>Каша из смеси круп с изюмом</t>
  </si>
  <si>
    <t>Каша манная с тыквой</t>
  </si>
  <si>
    <t>Суфле из отварного мяса с рисом</t>
  </si>
  <si>
    <t>Суфле мясное из говядины с тыквой</t>
  </si>
  <si>
    <t>Компот из  кураги</t>
  </si>
  <si>
    <t>Котлеты рубленные, запеченные с молочным соусом</t>
  </si>
  <si>
    <t>Тефтели мясные (2-й вариант)</t>
  </si>
  <si>
    <t>Фрикадельки мясные в соусе</t>
  </si>
  <si>
    <t>Запеканка из печени с рисом</t>
  </si>
  <si>
    <t>Яблоки, фаршированные морковью</t>
  </si>
  <si>
    <t>Яблоки, фаршированные  рисом и  изюмом с вареньем</t>
  </si>
  <si>
    <t>Яблоки, фаршированные  рисом и  изюмом с соусом  №359</t>
  </si>
  <si>
    <t>Яблоки, фаршированные  рисом и  изюмом с соусом  №360</t>
  </si>
  <si>
    <t>изсвинины с водой</t>
  </si>
  <si>
    <t>из свинины с водой</t>
  </si>
  <si>
    <t>Суфле куриное с рисом</t>
  </si>
  <si>
    <t>Рыба фаршированная из горбуши</t>
  </si>
  <si>
    <t>Рыба фаршированная из минтая</t>
  </si>
  <si>
    <t>Рыба минтай припущенная</t>
  </si>
  <si>
    <t xml:space="preserve">Рыба горбуша запеченная </t>
  </si>
  <si>
    <t xml:space="preserve">Рыба минтай запеченная </t>
  </si>
  <si>
    <t>Пельмени мясные отварные</t>
  </si>
  <si>
    <t>Вареники с творогом</t>
  </si>
  <si>
    <t>Оладьи  с изюмом</t>
  </si>
  <si>
    <t>Булочка  школьная</t>
  </si>
  <si>
    <t>Булочка  "Алтайская"</t>
  </si>
  <si>
    <t>Булочка молочная</t>
  </si>
  <si>
    <t>Булочка  "Янтарная"</t>
  </si>
  <si>
    <t>Булочка  "Творожная"</t>
  </si>
  <si>
    <t>Рогалики с повидлом</t>
  </si>
  <si>
    <t>Сырники  с картофелем</t>
  </si>
  <si>
    <t>Рагу из овощей с тыквой</t>
  </si>
  <si>
    <t>Котлеты из кабачков и творога</t>
  </si>
  <si>
    <t xml:space="preserve">Яйца вареные </t>
  </si>
  <si>
    <t>Омлет с морковью</t>
  </si>
  <si>
    <t>Омлет с картофелем</t>
  </si>
  <si>
    <t>Омлет с овощами</t>
  </si>
  <si>
    <t xml:space="preserve">Омлет паровой натуральный </t>
  </si>
  <si>
    <t>Омлет паровой с мясом</t>
  </si>
  <si>
    <t>Драчена</t>
  </si>
  <si>
    <t>Соус томатный с овощами</t>
  </si>
  <si>
    <t>Соус  молочный (для подачи к блюду)</t>
  </si>
  <si>
    <t>Соус  сметанный</t>
  </si>
  <si>
    <t>Соус  абрикосовый</t>
  </si>
  <si>
    <t>Соус  яблочный</t>
  </si>
  <si>
    <t>Пюре из свеклы (1-й вариант)</t>
  </si>
  <si>
    <t>Каша рассыпчатая пшенная</t>
  </si>
  <si>
    <t>Каша рассыпчатая рисовая</t>
  </si>
  <si>
    <t>Каша рассыпчатая перловая</t>
  </si>
  <si>
    <t>Каша рассыпчатая ячневая</t>
  </si>
  <si>
    <t>Соус томатный</t>
  </si>
  <si>
    <t>250/50</t>
  </si>
  <si>
    <t>Кисель из повидла</t>
  </si>
  <si>
    <t>Каша жидкая пшенная</t>
  </si>
  <si>
    <t>Картофель в молоке</t>
  </si>
  <si>
    <t>Булочка "Октябренок"</t>
  </si>
  <si>
    <t>150/15</t>
  </si>
  <si>
    <t>150/25</t>
  </si>
  <si>
    <t>Выход</t>
  </si>
  <si>
    <t>Пищевые вещества</t>
  </si>
  <si>
    <t>витамин С, мг</t>
  </si>
  <si>
    <t>белки,      г</t>
  </si>
  <si>
    <t>жиры,      г</t>
  </si>
  <si>
    <t>углев.      г</t>
  </si>
  <si>
    <t>энерг.ценность, ккал</t>
  </si>
  <si>
    <t xml:space="preserve"> № 46</t>
  </si>
  <si>
    <t>Борщ</t>
  </si>
  <si>
    <t xml:space="preserve"> № 47</t>
  </si>
  <si>
    <t xml:space="preserve"> № 48</t>
  </si>
  <si>
    <t xml:space="preserve"> Борщ с  картофелем</t>
  </si>
  <si>
    <t xml:space="preserve"> № 49</t>
  </si>
  <si>
    <t>Борщ вегатарианский протертый</t>
  </si>
  <si>
    <t xml:space="preserve"> №  50</t>
  </si>
  <si>
    <t>Борщ с фасолью и картофелем</t>
  </si>
  <si>
    <t xml:space="preserve"> №  51</t>
  </si>
  <si>
    <t>250/25</t>
  </si>
  <si>
    <t>200/20</t>
  </si>
  <si>
    <t>№52</t>
  </si>
  <si>
    <t>№ 53</t>
  </si>
  <si>
    <t>№ 54</t>
  </si>
  <si>
    <t>№ 55</t>
  </si>
  <si>
    <t>№ 56</t>
  </si>
  <si>
    <t>Щи по- уральски (с  пшеном)</t>
  </si>
  <si>
    <t>С пшеном</t>
  </si>
  <si>
    <t>Щи по- уральски (с перловой крупой)</t>
  </si>
  <si>
    <t>С перловой крупой</t>
  </si>
  <si>
    <t>Щи по- уральски (с рисовой крупой)</t>
  </si>
  <si>
    <t>С рисовой крупой</t>
  </si>
  <si>
    <t>№ 57</t>
  </si>
  <si>
    <t xml:space="preserve"> № 58</t>
  </si>
  <si>
    <t>Рассольник  ленинградский(с рисовой крупой)</t>
  </si>
  <si>
    <t xml:space="preserve"> № 59</t>
  </si>
  <si>
    <t>Суп картофельный</t>
  </si>
  <si>
    <t>№ 60</t>
  </si>
  <si>
    <t>№ 61</t>
  </si>
  <si>
    <t>Суп картофельный  с перловой крупой</t>
  </si>
  <si>
    <t>Суп картофельный  с рисовой крупой</t>
  </si>
  <si>
    <t>Суп картофельный  с пшеничной крупой</t>
  </si>
  <si>
    <t>С пшеничной крупой</t>
  </si>
  <si>
    <t>Суп картофельный  с овсяными  хлопьями</t>
  </si>
  <si>
    <t>С овсяными  хлопьями</t>
  </si>
  <si>
    <t>Суп картофельный  с пшенной крупой</t>
  </si>
  <si>
    <t>С пшенной крупой</t>
  </si>
  <si>
    <t>№ 62</t>
  </si>
  <si>
    <t>Суп картофельный  с фасолью</t>
  </si>
  <si>
    <t>С фасолью</t>
  </si>
  <si>
    <t>Суп картофельный  с горохом лущеным</t>
  </si>
  <si>
    <t>С горохом лущеным</t>
  </si>
  <si>
    <t xml:space="preserve"> № 63</t>
  </si>
  <si>
    <t>Суп картофельный  с макаронными изделиями</t>
  </si>
  <si>
    <t>С макаронными изделиями</t>
  </si>
  <si>
    <t>Суп картофельный  с вермишелью</t>
  </si>
  <si>
    <t>С вермишелью</t>
  </si>
  <si>
    <t>Суп картофельный  с лапшой домашней</t>
  </si>
  <si>
    <t>С лапшой домашней</t>
  </si>
  <si>
    <t>№ 64</t>
  </si>
  <si>
    <t>Фрикадельки из говядины</t>
  </si>
  <si>
    <t>Фрикадельки из свинины</t>
  </si>
  <si>
    <t>№ 65</t>
  </si>
  <si>
    <t>№ 66</t>
  </si>
  <si>
    <t>Суп - лапша домашняя</t>
  </si>
  <si>
    <t xml:space="preserve"> № 67</t>
  </si>
  <si>
    <t>№ 68</t>
  </si>
  <si>
    <t>Суп молочный овсяный протертый</t>
  </si>
  <si>
    <t>№ 69</t>
  </si>
  <si>
    <t>№ 70</t>
  </si>
  <si>
    <t>Суп молочный  с лапшой домашней №118</t>
  </si>
  <si>
    <t>С лапшой домашней №118</t>
  </si>
  <si>
    <t>Суп молочный  с вермишелью</t>
  </si>
  <si>
    <t>С  вермишелью</t>
  </si>
  <si>
    <t>Суп молочный  с макаронными изделиями</t>
  </si>
  <si>
    <t>№ 71</t>
  </si>
  <si>
    <t>Суп молочный  с крупой рисовой</t>
  </si>
  <si>
    <t>Суп молочный  с крупой гречневой</t>
  </si>
  <si>
    <t>С гречневой крупой</t>
  </si>
  <si>
    <t>С  гречневой крупой</t>
  </si>
  <si>
    <t>Суп молочный  с пшеном</t>
  </si>
  <si>
    <t>С  пшеном</t>
  </si>
  <si>
    <t>№ 73</t>
  </si>
  <si>
    <t>Суп - пюре из  зеленого горошка</t>
  </si>
  <si>
    <t>№ 74</t>
  </si>
  <si>
    <t>Суп - пюре из  птицы</t>
  </si>
  <si>
    <t xml:space="preserve"> № 75</t>
  </si>
  <si>
    <t>Суп - пюре из мяса</t>
  </si>
  <si>
    <t>№ 76</t>
  </si>
  <si>
    <t xml:space="preserve"> № 77</t>
  </si>
  <si>
    <t>№ 78</t>
  </si>
  <si>
    <t>№ 79</t>
  </si>
  <si>
    <t>№ 342</t>
  </si>
  <si>
    <t>Суп - пюре перловый</t>
  </si>
  <si>
    <t>№ 343</t>
  </si>
  <si>
    <t>Кукуруза консервированная</t>
  </si>
  <si>
    <t>Суп  молочный манный</t>
  </si>
  <si>
    <t>Яблоко</t>
  </si>
  <si>
    <t>Компот из яблок сушенных</t>
  </si>
  <si>
    <t xml:space="preserve">Компот из кураги </t>
  </si>
  <si>
    <t xml:space="preserve">Компот из чернослива </t>
  </si>
  <si>
    <t xml:space="preserve">Компот из изюма </t>
  </si>
  <si>
    <t>Фрикадельки из минтая запеченные с молочным соусом</t>
  </si>
  <si>
    <t>№ 344</t>
  </si>
  <si>
    <t>Суп молочный слизистый с овсяной  крупой</t>
  </si>
  <si>
    <t>С овсяной  крупой</t>
  </si>
  <si>
    <t>С овсяной крупой</t>
  </si>
  <si>
    <t>Суп молочный слизистый с рисовой крупой</t>
  </si>
  <si>
    <t>№338</t>
  </si>
  <si>
    <t>Суп молочный рисовый протертый</t>
  </si>
  <si>
    <t>№ 339</t>
  </si>
  <si>
    <t>Суп картофельный  с рыбными фрикадельками из горбуши</t>
  </si>
  <si>
    <t>Фрикадельки из горбуши</t>
  </si>
  <si>
    <t>Суп картофельный  с рыбными фрикадельками из минтая</t>
  </si>
  <si>
    <t>Фрикадельки из минтая</t>
  </si>
  <si>
    <t>№ 340</t>
  </si>
  <si>
    <t>№ 341</t>
  </si>
  <si>
    <t>Суп молочный  с овощами</t>
  </si>
  <si>
    <t>№ 350</t>
  </si>
  <si>
    <t>Хлеб ржано-пшеничный</t>
  </si>
  <si>
    <t>С  горбушой</t>
  </si>
  <si>
    <t>200/30</t>
  </si>
  <si>
    <t>Суп картофельный с минтаем</t>
  </si>
  <si>
    <t>С минтаем</t>
  </si>
  <si>
    <t>№ 351</t>
  </si>
  <si>
    <t>Борщ украинский</t>
  </si>
  <si>
    <t>№ 352</t>
  </si>
  <si>
    <t>Памушки с чесноком</t>
  </si>
  <si>
    <t>50/15</t>
  </si>
  <si>
    <t>№ 353</t>
  </si>
  <si>
    <t xml:space="preserve"> № 354</t>
  </si>
  <si>
    <t>Борщ полтавский с галушками</t>
  </si>
  <si>
    <t>№ 355</t>
  </si>
  <si>
    <t>Птица отварная для первых блюд (куры)</t>
  </si>
  <si>
    <t>куры</t>
  </si>
  <si>
    <t>цыпленок-бройлерный</t>
  </si>
  <si>
    <t>Птица отварная для первых блюд(филе)</t>
  </si>
  <si>
    <t>филе птицы</t>
  </si>
  <si>
    <t>№ 356</t>
  </si>
  <si>
    <t>№ 375</t>
  </si>
  <si>
    <t>№ 382</t>
  </si>
  <si>
    <t>40/5</t>
  </si>
  <si>
    <t>Свекольник</t>
  </si>
  <si>
    <t>Выход, г</t>
  </si>
  <si>
    <t xml:space="preserve">Наименование изделия: </t>
  </si>
  <si>
    <t>белки, г</t>
  </si>
  <si>
    <t>жиры, г</t>
  </si>
  <si>
    <t>углеводы,г</t>
  </si>
  <si>
    <t>№ 80</t>
  </si>
  <si>
    <t>105 г</t>
  </si>
  <si>
    <t>155 г</t>
  </si>
  <si>
    <t>№ 81</t>
  </si>
  <si>
    <t>100 г</t>
  </si>
  <si>
    <t>150 г</t>
  </si>
  <si>
    <t xml:space="preserve"> № 82</t>
  </si>
  <si>
    <t>с маслом</t>
  </si>
  <si>
    <t>115 г</t>
  </si>
  <si>
    <t>с соусом № 350</t>
  </si>
  <si>
    <t>180 г</t>
  </si>
  <si>
    <t>с соусом № 354</t>
  </si>
  <si>
    <t>№ 83</t>
  </si>
  <si>
    <t xml:space="preserve"> Морковь с зеленым горошком в молочном соусе</t>
  </si>
  <si>
    <t>с соусом № 366</t>
  </si>
  <si>
    <t>№ 84</t>
  </si>
  <si>
    <t>№ 85</t>
  </si>
  <si>
    <t xml:space="preserve">Картофель, тушенный в соусе </t>
  </si>
  <si>
    <t>№ 86</t>
  </si>
  <si>
    <t>со сметаной</t>
  </si>
  <si>
    <t>Свекла, тушенная в сметане или соусе</t>
  </si>
  <si>
    <t>№ 87</t>
  </si>
  <si>
    <t>Свекла, тушенная с яблоками</t>
  </si>
  <si>
    <t>№ 88</t>
  </si>
  <si>
    <t>Морковь, тушенная с рисом и черносливом</t>
  </si>
  <si>
    <t>№ 89</t>
  </si>
  <si>
    <t>40/20</t>
  </si>
  <si>
    <t>Рагу из овощей</t>
  </si>
  <si>
    <t>№ 90</t>
  </si>
  <si>
    <t>55 г</t>
  </si>
  <si>
    <t>Картофельные лепешки</t>
  </si>
  <si>
    <t>75 г</t>
  </si>
  <si>
    <t>№ 91</t>
  </si>
  <si>
    <t xml:space="preserve">с маслом </t>
  </si>
  <si>
    <t>Котлеты картофельные</t>
  </si>
  <si>
    <t>№ 92</t>
  </si>
  <si>
    <t>Котлеты морковные</t>
  </si>
  <si>
    <t>№ 93</t>
  </si>
  <si>
    <t>Крокеты из моркови с изюмом</t>
  </si>
  <si>
    <t>108 г</t>
  </si>
  <si>
    <t>№ 94</t>
  </si>
  <si>
    <t xml:space="preserve">Котлеты свекольные </t>
  </si>
  <si>
    <t>№ 96</t>
  </si>
  <si>
    <t>Котлеты капустно-морковные</t>
  </si>
  <si>
    <t>№ 97</t>
  </si>
  <si>
    <t>Котлеты из овощей</t>
  </si>
  <si>
    <t>№ 98</t>
  </si>
  <si>
    <t>Картофельные оладьи со свежей капустой</t>
  </si>
  <si>
    <t xml:space="preserve"> № 99</t>
  </si>
  <si>
    <t>Картофельные оладьи с сыром</t>
  </si>
  <si>
    <t>№ 100</t>
  </si>
  <si>
    <t>Картофель, запеченный в сметанном соусе</t>
  </si>
  <si>
    <t>№ 101</t>
  </si>
  <si>
    <t>Запеканка капустная</t>
  </si>
  <si>
    <t>с соусом № 355</t>
  </si>
  <si>
    <t>№ 102</t>
  </si>
  <si>
    <t xml:space="preserve">Запеканка морковная  </t>
  </si>
  <si>
    <t>№ 103</t>
  </si>
  <si>
    <t>Запеканка морковная с творогом</t>
  </si>
  <si>
    <t>№ 104</t>
  </si>
  <si>
    <t xml:space="preserve">Запеканка овощная </t>
  </si>
  <si>
    <t xml:space="preserve"> № 105</t>
  </si>
  <si>
    <t>Суп овощной с цыпленком и сметаной</t>
  </si>
  <si>
    <t>Зразы рыбные с яйцами из горбуши</t>
  </si>
  <si>
    <t>Суфле из горбуши</t>
  </si>
  <si>
    <t>Суфле из минтая</t>
  </si>
  <si>
    <t>Зразы рыбные с яйцами из минтая</t>
  </si>
  <si>
    <t>Пудинг из моркови</t>
  </si>
  <si>
    <t>№ 106</t>
  </si>
  <si>
    <t>Суфле из моркови с творогом</t>
  </si>
  <si>
    <t>№ 107</t>
  </si>
  <si>
    <t>Капуста белокочанная, запеченная в соусе</t>
  </si>
  <si>
    <t>№ 108</t>
  </si>
  <si>
    <t>Перец, фаршированный овощами и рисом</t>
  </si>
  <si>
    <t>№ 109</t>
  </si>
  <si>
    <t xml:space="preserve"> гречневая с маслом</t>
  </si>
  <si>
    <t xml:space="preserve"> пшенная с маслом</t>
  </si>
  <si>
    <t xml:space="preserve"> пшеничная с маслом</t>
  </si>
  <si>
    <t xml:space="preserve"> рисовая с маслом</t>
  </si>
  <si>
    <t xml:space="preserve"> перловая с маслом</t>
  </si>
  <si>
    <t xml:space="preserve"> ячневая с маслом</t>
  </si>
  <si>
    <t xml:space="preserve"> гречневая с сахаром</t>
  </si>
  <si>
    <t xml:space="preserve"> пшенная с сахаром</t>
  </si>
  <si>
    <t xml:space="preserve"> пшеничная с сахаром</t>
  </si>
  <si>
    <t xml:space="preserve"> рисовая с сахаром</t>
  </si>
  <si>
    <t xml:space="preserve"> перловая с сахаром</t>
  </si>
  <si>
    <t xml:space="preserve"> ячневая с сахаром</t>
  </si>
  <si>
    <t xml:space="preserve"> гречневая масло, сахар</t>
  </si>
  <si>
    <t xml:space="preserve"> пшенная масло, сахар</t>
  </si>
  <si>
    <t xml:space="preserve"> пшеничная масло, сахар</t>
  </si>
  <si>
    <t xml:space="preserve"> рисовая масло, сахар</t>
  </si>
  <si>
    <t xml:space="preserve"> перловая масло, сахар</t>
  </si>
  <si>
    <t xml:space="preserve"> ячневая масло, сахар</t>
  </si>
  <si>
    <t>№ 110</t>
  </si>
  <si>
    <t xml:space="preserve">Каша рассыпчатая с овощами </t>
  </si>
  <si>
    <t>№ 111</t>
  </si>
  <si>
    <t>Каша рассыпчатая пшенная с фруктами</t>
  </si>
  <si>
    <t>205 г</t>
  </si>
  <si>
    <t>№ 112</t>
  </si>
  <si>
    <t xml:space="preserve"> овсяная с маслом</t>
  </si>
  <si>
    <t>овсяная геркулес маслом</t>
  </si>
  <si>
    <t xml:space="preserve"> манная с маслом</t>
  </si>
  <si>
    <t>№ 120</t>
  </si>
  <si>
    <t xml:space="preserve">Каша манная с изюмом и яблоками </t>
  </si>
  <si>
    <t>№ 121</t>
  </si>
  <si>
    <t>Вариант 1</t>
  </si>
  <si>
    <t>Каша из смеси круп с яблоками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</si>
  <si>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</si>
  <si>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</si>
  <si>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</si>
  <si>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</si>
  <si>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</si>
  <si>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</si>
  <si>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8</t>
  </si>
  <si>
    <t xml:space="preserve"> № 122</t>
  </si>
  <si>
    <t>пшенная с маслом</t>
  </si>
  <si>
    <t>овсяная с маслом</t>
  </si>
  <si>
    <t>овсян.геркулес с маслом</t>
  </si>
  <si>
    <t>рисовая с маслом</t>
  </si>
  <si>
    <t>манная с маслом</t>
  </si>
  <si>
    <t>пшеничная с маслом</t>
  </si>
  <si>
    <t>пшенная с сахаром</t>
  </si>
  <si>
    <t>овсяная с сахаром</t>
  </si>
  <si>
    <t>овсян.геркулес с сахаром</t>
  </si>
  <si>
    <t>рисовая с сахаром</t>
  </si>
  <si>
    <t>манная с сахаром</t>
  </si>
  <si>
    <t>пшеничная с сахаром</t>
  </si>
  <si>
    <t>пшенная с сахаром, маслом</t>
  </si>
  <si>
    <t>овсяная с сахаром, маслом</t>
  </si>
  <si>
    <t>овсян.геркулес сахар,масло</t>
  </si>
  <si>
    <t>рисовая с сахаром, маслом</t>
  </si>
  <si>
    <t xml:space="preserve"> Котлеты из горбуши любительские  </t>
  </si>
  <si>
    <t xml:space="preserve"> Котлеты из горбуши любительские   </t>
  </si>
  <si>
    <t xml:space="preserve"> Котлеты из минтая любительские  </t>
  </si>
  <si>
    <t>2  завтрак:</t>
  </si>
  <si>
    <t>манная с сахаром,  маслом</t>
  </si>
  <si>
    <t>пшеничная сахаром,маслом</t>
  </si>
  <si>
    <t>№ 123</t>
  </si>
  <si>
    <t xml:space="preserve">Вариант 1 </t>
  </si>
  <si>
    <t>Крупеник</t>
  </si>
  <si>
    <t xml:space="preserve">Вариант 2 </t>
  </si>
  <si>
    <t>№ 124</t>
  </si>
  <si>
    <t>Крупеник из смеси круп</t>
  </si>
  <si>
    <t>75/75/5</t>
  </si>
  <si>
    <t>50/50/3</t>
  </si>
  <si>
    <t>Сложный гарнир</t>
  </si>
  <si>
    <t>Колбасные изделия запеченные в тесте</t>
  </si>
  <si>
    <t>№ 125</t>
  </si>
  <si>
    <t>рисовая</t>
  </si>
  <si>
    <t>манная</t>
  </si>
  <si>
    <t>пшенная</t>
  </si>
  <si>
    <t>пшеничная</t>
  </si>
  <si>
    <t xml:space="preserve"> № 126</t>
  </si>
  <si>
    <t>200 г</t>
  </si>
  <si>
    <t>№ 127</t>
  </si>
  <si>
    <t>манная с яблоком</t>
  </si>
  <si>
    <t>Рассольник</t>
  </si>
  <si>
    <t xml:space="preserve"> Каша рассыпчатая гречневая </t>
  </si>
  <si>
    <t xml:space="preserve"> Каша рассыпчатая пшенная</t>
  </si>
  <si>
    <t xml:space="preserve"> Каша рассыпчатая  пшеничная</t>
  </si>
  <si>
    <t xml:space="preserve"> Каша рассыпчатая рисовая </t>
  </si>
  <si>
    <t xml:space="preserve"> Каша рассыпчатая  перловая </t>
  </si>
  <si>
    <t xml:space="preserve"> Каша рассыпчатая  ячневая </t>
  </si>
  <si>
    <t>Запеканка со свежими плодами</t>
  </si>
  <si>
    <t>рисовая с яблоком</t>
  </si>
  <si>
    <t>пшенная с яблоком</t>
  </si>
  <si>
    <t>манная с грушей</t>
  </si>
  <si>
    <t>рисовая с грушей</t>
  </si>
  <si>
    <t>пшенная с грушей</t>
  </si>
  <si>
    <t>№ 128</t>
  </si>
  <si>
    <t xml:space="preserve">Вариант 3 </t>
  </si>
  <si>
    <t xml:space="preserve">Вариант 4 </t>
  </si>
  <si>
    <t xml:space="preserve">Вариант 5 </t>
  </si>
  <si>
    <t xml:space="preserve">Вариант 6 </t>
  </si>
  <si>
    <t xml:space="preserve">Вариант 7 </t>
  </si>
  <si>
    <t>№ 129</t>
  </si>
  <si>
    <t>Вариант 1 с яблоками</t>
  </si>
  <si>
    <t>Вариант 2 с яблоками</t>
  </si>
  <si>
    <t>Вариант 3 с яблоками</t>
  </si>
  <si>
    <t>Вариант 4 с яблоками</t>
  </si>
  <si>
    <t>Вариант 5 с яблоками</t>
  </si>
  <si>
    <t>Вариант 6 с яблоками</t>
  </si>
  <si>
    <t>Вариант 7 с яблоками</t>
  </si>
  <si>
    <t>Вариант 1 с грушами</t>
  </si>
  <si>
    <t>Вариант 2 с грушами</t>
  </si>
  <si>
    <t>Вариант 3 с грушами</t>
  </si>
  <si>
    <t>Вариант 4 с грушами</t>
  </si>
  <si>
    <t>Вариант 5 с грушами</t>
  </si>
  <si>
    <t>Вариант 6 с грушами</t>
  </si>
  <si>
    <t>Вариант 7 с грушами</t>
  </si>
  <si>
    <t xml:space="preserve"> № 130</t>
  </si>
  <si>
    <t xml:space="preserve">пудинг рисовый </t>
  </si>
  <si>
    <t xml:space="preserve">пудинг  манный </t>
  </si>
  <si>
    <t xml:space="preserve">пудинг  пшенный </t>
  </si>
  <si>
    <t>№ 131</t>
  </si>
  <si>
    <t>Пудинг из смеси круп</t>
  </si>
  <si>
    <t>№ 132</t>
  </si>
  <si>
    <t>пшенные</t>
  </si>
  <si>
    <t>пшеничные</t>
  </si>
  <si>
    <t>перловые</t>
  </si>
  <si>
    <t>ячневые</t>
  </si>
  <si>
    <t>№ 133</t>
  </si>
  <si>
    <t xml:space="preserve">манные </t>
  </si>
  <si>
    <t>Биточки или котлеты манные, рисовые</t>
  </si>
  <si>
    <t>рисовые</t>
  </si>
  <si>
    <t>№ 134</t>
  </si>
  <si>
    <t>Биточки или котлеты (из смеси круп)</t>
  </si>
  <si>
    <t xml:space="preserve"> № 135</t>
  </si>
  <si>
    <t>№ 136</t>
  </si>
  <si>
    <t>Каша (из смеси круп) с рыбой</t>
  </si>
  <si>
    <t>Итого за   пятый день:</t>
  </si>
  <si>
    <t>Итого за   шестой день:</t>
  </si>
  <si>
    <t>Итого за   седьмой день:</t>
  </si>
  <si>
    <t>Вариант 9</t>
  </si>
  <si>
    <t>Вариант 10</t>
  </si>
  <si>
    <t>Вариант 11</t>
  </si>
  <si>
    <t>Вариант 12</t>
  </si>
  <si>
    <t>Вариант 13</t>
  </si>
  <si>
    <t>№ 137</t>
  </si>
  <si>
    <t>Кулеш с мясом (из смеси круп)</t>
  </si>
  <si>
    <t>№ 138</t>
  </si>
  <si>
    <t>1000 г</t>
  </si>
  <si>
    <t>Макаронные изделия отварные</t>
  </si>
  <si>
    <t>№ 139</t>
  </si>
  <si>
    <t xml:space="preserve">Макаронные изделия отварные с маслом  </t>
  </si>
  <si>
    <t>№ 140</t>
  </si>
  <si>
    <t>Макаронные изделия отварные с сыром</t>
  </si>
  <si>
    <t>№ 141</t>
  </si>
  <si>
    <t>Макароны, запеченные с сыром</t>
  </si>
  <si>
    <t>№ 142</t>
  </si>
  <si>
    <t>Макароны, запеченные с яйцом</t>
  </si>
  <si>
    <t>№ 143</t>
  </si>
  <si>
    <t>Макаронник</t>
  </si>
  <si>
    <t>№ 144</t>
  </si>
  <si>
    <t>Запеканка из макарон с яблоками</t>
  </si>
  <si>
    <t xml:space="preserve">Запеканка из макарон с творогом </t>
  </si>
  <si>
    <t xml:space="preserve"> № 146</t>
  </si>
  <si>
    <t>№ 197</t>
  </si>
  <si>
    <t>60 г</t>
  </si>
  <si>
    <t>Мясо отварное*</t>
  </si>
  <si>
    <t>№ 198</t>
  </si>
  <si>
    <t>Мясо тушеное с овощами в соусе</t>
  </si>
  <si>
    <t>№ 199</t>
  </si>
  <si>
    <t>№ 200</t>
  </si>
  <si>
    <t>Жаркое по-домашнему</t>
  </si>
  <si>
    <t xml:space="preserve"> № 201</t>
  </si>
  <si>
    <t>Икра свекольная</t>
  </si>
  <si>
    <t>Каша рассыпчатая гречневая</t>
  </si>
  <si>
    <t>№ 202</t>
  </si>
  <si>
    <t>№ 203</t>
  </si>
  <si>
    <t>№   204</t>
  </si>
  <si>
    <t xml:space="preserve"> №  205</t>
  </si>
  <si>
    <t xml:space="preserve"> с водой</t>
  </si>
  <si>
    <t xml:space="preserve"> с молоком</t>
  </si>
  <si>
    <t>№ 206</t>
  </si>
  <si>
    <t>из говядины с молоком</t>
  </si>
  <si>
    <t>из свинины  с молоком</t>
  </si>
  <si>
    <t>из говядины с водой</t>
  </si>
  <si>
    <t>№  207</t>
  </si>
  <si>
    <t>Котлеты с яблоками</t>
  </si>
  <si>
    <t>№  208</t>
  </si>
  <si>
    <t xml:space="preserve"> с соусом № 352</t>
  </si>
  <si>
    <t>Тефтели из печени с рисом</t>
  </si>
  <si>
    <t xml:space="preserve"> с соусом № 354</t>
  </si>
  <si>
    <t xml:space="preserve"> с соусом № 365</t>
  </si>
  <si>
    <t>Тефтели мясные  (1-й вариант)</t>
  </si>
  <si>
    <t>№ 210</t>
  </si>
  <si>
    <t xml:space="preserve"> с соусом № 355</t>
  </si>
  <si>
    <t>№  211</t>
  </si>
  <si>
    <t xml:space="preserve"> с соусом № 356, молоком</t>
  </si>
  <si>
    <t xml:space="preserve"> с соусом № 356, водой</t>
  </si>
  <si>
    <t xml:space="preserve"> с соусом № 355, водой</t>
  </si>
  <si>
    <t xml:space="preserve"> № 212</t>
  </si>
  <si>
    <t xml:space="preserve">Биточки паровые </t>
  </si>
  <si>
    <t>с водой</t>
  </si>
  <si>
    <t>№ 213</t>
  </si>
  <si>
    <t>№ 214</t>
  </si>
  <si>
    <t xml:space="preserve"> с говядиной</t>
  </si>
  <si>
    <t xml:space="preserve"> с печенью говяжьей</t>
  </si>
  <si>
    <t>№ 215</t>
  </si>
  <si>
    <t>№ 216</t>
  </si>
  <si>
    <t>№  217</t>
  </si>
  <si>
    <t>с молоком</t>
  </si>
  <si>
    <t>№ 218</t>
  </si>
  <si>
    <t xml:space="preserve">Рулет с макаронами </t>
  </si>
  <si>
    <t>№  219</t>
  </si>
  <si>
    <t>Голубцы с мясом и рисом</t>
  </si>
  <si>
    <t>№  220</t>
  </si>
  <si>
    <t>Голубцы ленивые</t>
  </si>
  <si>
    <t>№ 221</t>
  </si>
  <si>
    <t>кабачки</t>
  </si>
  <si>
    <t>баклажаны</t>
  </si>
  <si>
    <t>помидоры</t>
  </si>
  <si>
    <t>перец сладкий</t>
  </si>
  <si>
    <t>№ 222</t>
  </si>
  <si>
    <t>Птица отварная</t>
  </si>
  <si>
    <t>№ 223</t>
  </si>
  <si>
    <t>куры  с  соусом   № 354</t>
  </si>
  <si>
    <t>Птица тушеная</t>
  </si>
  <si>
    <t>цыпл.-бройлерн. № 354</t>
  </si>
  <si>
    <t>филе птицы соус № 354</t>
  </si>
  <si>
    <t>куры  с  соусом   № 355</t>
  </si>
  <si>
    <t>цыпл.-бройлерн. № 355</t>
  </si>
  <si>
    <t>филе птицы соус № 355</t>
  </si>
  <si>
    <t>куры  с  соусом   № 357</t>
  </si>
  <si>
    <t>цыпл.-бройлерн. № 357</t>
  </si>
  <si>
    <t>филе птицы соус № 357</t>
  </si>
  <si>
    <t>№ 224</t>
  </si>
  <si>
    <t>Птица, тушеная в соусе с овощами</t>
  </si>
  <si>
    <t>№ 225</t>
  </si>
  <si>
    <t>куриные окорочка</t>
  </si>
  <si>
    <t>№226</t>
  </si>
  <si>
    <t>куры с молоком</t>
  </si>
  <si>
    <t xml:space="preserve">Котлеты рубленные из птицы </t>
  </si>
  <si>
    <t>цыпл.-бройл. с молоком</t>
  </si>
  <si>
    <t>курин.окороч.с молоком</t>
  </si>
  <si>
    <t>филе птицы с молоком</t>
  </si>
  <si>
    <t>куры с водой</t>
  </si>
  <si>
    <t>цыпл.-бройл. с водой</t>
  </si>
  <si>
    <t>курин.окороч.с водой</t>
  </si>
  <si>
    <t>филе птицы с водой</t>
  </si>
  <si>
    <t>№ 227</t>
  </si>
  <si>
    <t>из кур с молоком</t>
  </si>
  <si>
    <t>Биточки рубленные из птицы паровые</t>
  </si>
  <si>
    <t>из кур с водой</t>
  </si>
  <si>
    <t>из бр-цыплен.с молоком</t>
  </si>
  <si>
    <t>из бр-цыплен.с водой</t>
  </si>
  <si>
    <t>из кур.окороч.с молоком</t>
  </si>
  <si>
    <t>из кур.окороч.с водой</t>
  </si>
  <si>
    <t>из филе птиц.с молоком</t>
  </si>
  <si>
    <t>из филе птиц.с водой</t>
  </si>
  <si>
    <t>№ 228</t>
  </si>
  <si>
    <t>Котлеты рубленные из кур, запеченные с соусом молочным</t>
  </si>
  <si>
    <t>Фрикадельки из птицы</t>
  </si>
  <si>
    <t>№  230</t>
  </si>
  <si>
    <t>Зразы куриные с омлетом и овощами</t>
  </si>
  <si>
    <t>№ 231</t>
  </si>
  <si>
    <t>суфле куриное</t>
  </si>
  <si>
    <t>суфле из филе птицы</t>
  </si>
  <si>
    <t>№ 232</t>
  </si>
  <si>
    <t>№ 233</t>
  </si>
  <si>
    <t>Кнели куриные с рисом</t>
  </si>
  <si>
    <t xml:space="preserve">Рыба отварная  </t>
  </si>
  <si>
    <t>1400 Ккал</t>
  </si>
  <si>
    <t>Пудинг рисовый</t>
  </si>
  <si>
    <t>Пудинг манный</t>
  </si>
  <si>
    <t>Пудинг пшенный</t>
  </si>
  <si>
    <t>горбуша припущенная</t>
  </si>
  <si>
    <t>минтай припущенный</t>
  </si>
  <si>
    <t>горбуша тушенная</t>
  </si>
  <si>
    <t>минтай тушенный</t>
  </si>
  <si>
    <t>из горбуши</t>
  </si>
  <si>
    <t>из минтая</t>
  </si>
  <si>
    <t>горбуша запеченная</t>
  </si>
  <si>
    <t>минтай запеченный</t>
  </si>
  <si>
    <t>из горбуши соус№352</t>
  </si>
  <si>
    <t xml:space="preserve">Батон </t>
  </si>
  <si>
    <t>из минтая соус №352</t>
  </si>
  <si>
    <t>из горбуши с маслом</t>
  </si>
  <si>
    <t>из минтая с маслом</t>
  </si>
  <si>
    <t>из горбуши соус№354</t>
  </si>
  <si>
    <t>из минтая соус №354</t>
  </si>
  <si>
    <t>Итого за восьмой день:</t>
  </si>
  <si>
    <t>Итого за  седьмой день:</t>
  </si>
  <si>
    <t>Итого за  шестой день:</t>
  </si>
  <si>
    <t>Итого за пятый день:</t>
  </si>
  <si>
    <t>Итого за четвертый день</t>
  </si>
  <si>
    <t>Итого за третий день:</t>
  </si>
  <si>
    <t>из горбуши соус № 354</t>
  </si>
  <si>
    <t>из минтая соус № 354</t>
  </si>
  <si>
    <t xml:space="preserve">из горбуши </t>
  </si>
  <si>
    <t xml:space="preserve">из минтая </t>
  </si>
  <si>
    <t xml:space="preserve">из горбуши с маслом </t>
  </si>
  <si>
    <t>из минтая  с маслом</t>
  </si>
  <si>
    <t>из горбуши с молоком</t>
  </si>
  <si>
    <t>из горбуши с водой</t>
  </si>
  <si>
    <t>из минтая  с молоком</t>
  </si>
  <si>
    <t>из минтая  с водой</t>
  </si>
  <si>
    <t>Каша рассыпчатая пшеничная</t>
  </si>
  <si>
    <t>№ 113</t>
  </si>
  <si>
    <t>Каша вязкая с морковью</t>
  </si>
  <si>
    <t>№ 114</t>
  </si>
  <si>
    <t>№116</t>
  </si>
  <si>
    <t>№ 115</t>
  </si>
  <si>
    <t>№ 119</t>
  </si>
  <si>
    <t xml:space="preserve">Кабачки фаршированные </t>
  </si>
  <si>
    <t xml:space="preserve">Баклажаны  фаршированные </t>
  </si>
  <si>
    <t xml:space="preserve">Помидоры  фаршированные </t>
  </si>
  <si>
    <t>№  161</t>
  </si>
  <si>
    <t>Вареники ленивые (отварные)</t>
  </si>
  <si>
    <t>Вареники с маслом</t>
  </si>
  <si>
    <t>Вареники с соусом  №351</t>
  </si>
  <si>
    <t xml:space="preserve"> №  162</t>
  </si>
  <si>
    <t xml:space="preserve">С маслом </t>
  </si>
  <si>
    <t>С соусом     №351</t>
  </si>
  <si>
    <t>№ 163</t>
  </si>
  <si>
    <t>Сырники с картофелем</t>
  </si>
  <si>
    <t xml:space="preserve">с соусом  молочный    №350 </t>
  </si>
  <si>
    <t>с соусом  сметанный  №354</t>
  </si>
  <si>
    <t>№  164</t>
  </si>
  <si>
    <t>Сырники  с морковью</t>
  </si>
  <si>
    <t xml:space="preserve">                                                  День 2                        </t>
  </si>
  <si>
    <t>с соусом  молочным сладкий №351</t>
  </si>
  <si>
    <t>№ 165</t>
  </si>
  <si>
    <t>Пудинг  из творога (запеченный)</t>
  </si>
  <si>
    <t xml:space="preserve">с соусом  молочный    №351 </t>
  </si>
  <si>
    <t>с соусом яблочным     №362</t>
  </si>
  <si>
    <t>№ 166</t>
  </si>
  <si>
    <t>Пудинг  из творога с рисом</t>
  </si>
  <si>
    <t>Пудинг из творога</t>
  </si>
  <si>
    <t xml:space="preserve"> № 167</t>
  </si>
  <si>
    <t>Сырники из творога с мукой пшеничной</t>
  </si>
  <si>
    <t>Сырники из творога с манной крупой</t>
  </si>
  <si>
    <t>Сырники из творога с мукой пшеничной с соусом абрикосовым    №359</t>
  </si>
  <si>
    <t>100/30</t>
  </si>
  <si>
    <t>130/30</t>
  </si>
  <si>
    <t>Сырники из творога с мукой пшеничной с соусом яблочным    №362</t>
  </si>
  <si>
    <t>Сырники  с крупой манной с соусом яблочным   №362</t>
  </si>
  <si>
    <t>Сырники  с крупой манной с соусом абрикосовый   №359</t>
  </si>
  <si>
    <t>№ 168</t>
  </si>
  <si>
    <t>Пудинг из творога с яблоками</t>
  </si>
  <si>
    <t>с соусом абрикосовым №359</t>
  </si>
  <si>
    <t>с соусом яблочным   №362</t>
  </si>
  <si>
    <t xml:space="preserve"> № 169</t>
  </si>
  <si>
    <t>Зразы  из творога с изюмом</t>
  </si>
  <si>
    <t>Зразы из творога</t>
  </si>
  <si>
    <t>№ 345</t>
  </si>
  <si>
    <t>Масло сливочное</t>
  </si>
  <si>
    <t>Сыр   российский</t>
  </si>
  <si>
    <t>Сыр   голландский</t>
  </si>
  <si>
    <t>Сыр   ярославский</t>
  </si>
  <si>
    <t>Сыр   костромской</t>
  </si>
  <si>
    <t>Сельдь атлантическая среднесоленая</t>
  </si>
  <si>
    <t>Колбаса вареная докторская</t>
  </si>
  <si>
    <t>Сосиски отварные</t>
  </si>
  <si>
    <t>1 штука</t>
  </si>
  <si>
    <t xml:space="preserve"> № 148</t>
  </si>
  <si>
    <t>Яйца, запеченные в сметанном соусе</t>
  </si>
  <si>
    <t>Соус № 354</t>
  </si>
  <si>
    <t>Соус № 367</t>
  </si>
  <si>
    <t xml:space="preserve"> № 149</t>
  </si>
  <si>
    <t>№ 150</t>
  </si>
  <si>
    <t xml:space="preserve">Омлет с сыром </t>
  </si>
  <si>
    <t>№ 151</t>
  </si>
  <si>
    <t>№ 152</t>
  </si>
  <si>
    <t>№ 153</t>
  </si>
  <si>
    <t>Омлет с зеленым горошком</t>
  </si>
  <si>
    <t>№ 154</t>
  </si>
  <si>
    <t xml:space="preserve"> № 155</t>
  </si>
  <si>
    <t xml:space="preserve">Омлет с рисом </t>
  </si>
  <si>
    <t xml:space="preserve"> № 156</t>
  </si>
  <si>
    <t>Омлет с яблоками</t>
  </si>
  <si>
    <t xml:space="preserve"> № 157</t>
  </si>
  <si>
    <t>№ 158</t>
  </si>
  <si>
    <t>№ 159</t>
  </si>
  <si>
    <t>Омлет с морковью паровой</t>
  </si>
  <si>
    <t>№ 160</t>
  </si>
  <si>
    <t>№ 376</t>
  </si>
  <si>
    <t>№ 291</t>
  </si>
  <si>
    <t>каша гречневая      100 г</t>
  </si>
  <si>
    <t>каша пшеничная    100 г</t>
  </si>
  <si>
    <t>каша пшенная        100 г</t>
  </si>
  <si>
    <t>каша рисовая         100 г</t>
  </si>
  <si>
    <t>каша перловая       100 г</t>
  </si>
  <si>
    <t>каша ячневая         100 г</t>
  </si>
  <si>
    <t>каша гречневая      120 г</t>
  </si>
  <si>
    <t>каша пшеничная    120 г</t>
  </si>
  <si>
    <t>каша пшенная        120 г</t>
  </si>
  <si>
    <t>каша рисовая         120 г</t>
  </si>
  <si>
    <t>каша перловая       120 г</t>
  </si>
  <si>
    <t>каша ячневая         120 г</t>
  </si>
  <si>
    <t>каша гречневая      150 г</t>
  </si>
  <si>
    <t>каша пшеничная    150 г</t>
  </si>
  <si>
    <t>каша пшенная        150 г</t>
  </si>
  <si>
    <t>каша рисовая         150 г</t>
  </si>
  <si>
    <t>каша перловая       150 г</t>
  </si>
  <si>
    <t>каша ячневая         150 г</t>
  </si>
  <si>
    <t>№ 292</t>
  </si>
  <si>
    <t>№ 293</t>
  </si>
  <si>
    <t>Рис отварной</t>
  </si>
  <si>
    <t>№ 294</t>
  </si>
  <si>
    <t>№ 295</t>
  </si>
  <si>
    <t>№ 296</t>
  </si>
  <si>
    <t>№ 297</t>
  </si>
  <si>
    <t xml:space="preserve"> № 298</t>
  </si>
  <si>
    <t>морковь отварная    100 г</t>
  </si>
  <si>
    <t>морковь отварная    120 г</t>
  </si>
  <si>
    <t>морковь отварная    150 г</t>
  </si>
  <si>
    <t>капуста  отварная    100 г</t>
  </si>
  <si>
    <t>капуста  отварная    120 г</t>
  </si>
  <si>
    <t>капуста  отварная    150 г</t>
  </si>
  <si>
    <t>Бутерброды с маслом</t>
  </si>
  <si>
    <t>тыква отварная        100 г</t>
  </si>
  <si>
    <t>тыква отварная        120 г</t>
  </si>
  <si>
    <t>тыква отварная        150 г</t>
  </si>
  <si>
    <t xml:space="preserve"> № 299</t>
  </si>
  <si>
    <t xml:space="preserve"> № 300</t>
  </si>
  <si>
    <t>Пюре картофельное с морковью</t>
  </si>
  <si>
    <t>№ 301</t>
  </si>
  <si>
    <t>Пюре морковное</t>
  </si>
  <si>
    <t>№ 302</t>
  </si>
  <si>
    <t>пюре из моркови      100 г</t>
  </si>
  <si>
    <t>пюре из моркови      120 г</t>
  </si>
  <si>
    <t>пюре из моркови      150 г</t>
  </si>
  <si>
    <t>пюре из  свеклы       100 г</t>
  </si>
  <si>
    <t>пюре из  свеклы       120 г</t>
  </si>
  <si>
    <t>пюре из  свеклы       150 г</t>
  </si>
  <si>
    <t xml:space="preserve"> № 303</t>
  </si>
  <si>
    <t>морковь соус № 352 100 г</t>
  </si>
  <si>
    <t>морковь соус № 352 120 г</t>
  </si>
  <si>
    <t>морковь соус № 352 150 г</t>
  </si>
  <si>
    <t>свекла  соус  № 352  100 г</t>
  </si>
  <si>
    <t>свекла  соус  № 352  120 г</t>
  </si>
  <si>
    <t>свекла  соус  № 352  150 г</t>
  </si>
  <si>
    <t>морковь соус № 366 100 г</t>
  </si>
  <si>
    <t>морковь соус № 366 120 г</t>
  </si>
  <si>
    <t>морковь соус № 366 150 г</t>
  </si>
  <si>
    <t>свекла  соус  № 366  100 г</t>
  </si>
  <si>
    <t>свекла  соус  № 366  120 г</t>
  </si>
  <si>
    <t>свекла  соус  № 366  150 г</t>
  </si>
  <si>
    <t xml:space="preserve"> № 304</t>
  </si>
  <si>
    <t>Пюре свекольное с яблоками</t>
  </si>
  <si>
    <t>Пюре тыквенное</t>
  </si>
  <si>
    <t>тыквенное соусом № 350 100г</t>
  </si>
  <si>
    <t>тыквенное соусом № 350 120г</t>
  </si>
  <si>
    <t>тыквенное соусом № 350 150г</t>
  </si>
  <si>
    <t>тыквенное соусом № 366 100г</t>
  </si>
  <si>
    <t>тыквенное соусом № 366 120г</t>
  </si>
  <si>
    <t>40/15</t>
  </si>
  <si>
    <t>Итого за десятый день:</t>
  </si>
  <si>
    <t>Итого полдник</t>
  </si>
  <si>
    <t>тыквенное соусом № 366 150г</t>
  </si>
  <si>
    <t>№ 306</t>
  </si>
  <si>
    <t>Пюре тыквенное с яблоками</t>
  </si>
  <si>
    <t xml:space="preserve"> № 307</t>
  </si>
  <si>
    <t>Пюре тыквенное с курагой</t>
  </si>
  <si>
    <t>№ 308</t>
  </si>
  <si>
    <t>Пюре из овощей</t>
  </si>
  <si>
    <t>№ 309</t>
  </si>
  <si>
    <t>Овощи, припущенные со сливочным маслом</t>
  </si>
  <si>
    <t>№ 310</t>
  </si>
  <si>
    <t>Овощи в молочном соусе (1-й вариант)</t>
  </si>
  <si>
    <t>овощи соус № 350    100 г</t>
  </si>
  <si>
    <t>овощи соус № 350    120 г</t>
  </si>
  <si>
    <t>овощи соус № 350    150 г</t>
  </si>
  <si>
    <t>овощи соус № 366    100 г</t>
  </si>
  <si>
    <t>овощи соус № 366    120 г</t>
  </si>
  <si>
    <t>овощи соус № 366    150 г</t>
  </si>
  <si>
    <t>№  311</t>
  </si>
  <si>
    <t>Овощи в молочном соусе (2-й вариант)</t>
  </si>
  <si>
    <t>морковь соус № 350 100 г</t>
  </si>
  <si>
    <t>морковь соус № 350 120 г</t>
  </si>
  <si>
    <t>морковь соус № 350 150 г</t>
  </si>
  <si>
    <t>тыква соус № 350 100 г</t>
  </si>
  <si>
    <t>тыква соус № 366 100 г</t>
  </si>
  <si>
    <t>тыква соус № 350 120 г</t>
  </si>
  <si>
    <t>тыква соус № 366 120 г</t>
  </si>
  <si>
    <t>тыква соус № 350 150 г</t>
  </si>
  <si>
    <t>тыква соус № 366 150 г</t>
  </si>
  <si>
    <t>кабачки  соус № 350 100 г</t>
  </si>
  <si>
    <t>кабачки  соус № 366 100 г</t>
  </si>
  <si>
    <t>пшенная (молоко)         155 г</t>
  </si>
  <si>
    <t>пшенная (молоко)         205 г</t>
  </si>
  <si>
    <t>пшенная  (молоко, вода)   155 г</t>
  </si>
  <si>
    <t>пшенная  (молоко, вода)   205 г</t>
  </si>
  <si>
    <t>пшеничная (молоко)    155 г</t>
  </si>
  <si>
    <t>пшеничная (молоко)    205 г</t>
  </si>
  <si>
    <t>пшеничная(молоко, вода)155 г</t>
  </si>
  <si>
    <t>пшеничная(молоко, вода)205 г</t>
  </si>
  <si>
    <t>рисовая  (молоко)        155 г</t>
  </si>
  <si>
    <t>рисовая  (молоко)        205 г</t>
  </si>
  <si>
    <t>рисовая  (молоко, вода)    155 г</t>
  </si>
  <si>
    <t>рисовая (молоко, вода)     205 г</t>
  </si>
  <si>
    <t>Каша вязкая из смеси круп с тыквой</t>
  </si>
  <si>
    <t>Вариант  1           155 г</t>
  </si>
  <si>
    <t>Вариант  1           205 г</t>
  </si>
  <si>
    <t>Вариант  2           155 г</t>
  </si>
  <si>
    <t>Вариант  2           205 г</t>
  </si>
  <si>
    <t>Вариант  3           155 г</t>
  </si>
  <si>
    <t>Вариант  3           205 г</t>
  </si>
  <si>
    <t>Вариант  4           155 г</t>
  </si>
  <si>
    <t>Вариант  4           205 г</t>
  </si>
  <si>
    <t>Вариант  5           155 г</t>
  </si>
  <si>
    <t>Вариант  5           205 г</t>
  </si>
  <si>
    <t>Вариант  6           155 г</t>
  </si>
  <si>
    <t>Вариант  6           205 г</t>
  </si>
  <si>
    <t>Вариант  7           155 г</t>
  </si>
  <si>
    <t>Вариант  7           205 г</t>
  </si>
  <si>
    <t>Запеканка из смеси круп с тыквой</t>
  </si>
  <si>
    <t>Вариант  1           150 г</t>
  </si>
  <si>
    <t>Вариант  1           200 г</t>
  </si>
  <si>
    <t>Вариант  2           150 г</t>
  </si>
  <si>
    <t>Вариант  2           200 г</t>
  </si>
  <si>
    <t>Вариант  3           150 г</t>
  </si>
  <si>
    <t>Вариант  3           200 г</t>
  </si>
  <si>
    <t xml:space="preserve">Компот из яблок </t>
  </si>
  <si>
    <t>Каша (из смеси гречневой крупы и пшено) с горбушей</t>
  </si>
  <si>
    <t>Вариант  4           150 г</t>
  </si>
  <si>
    <t>Вариант  4           200 г</t>
  </si>
  <si>
    <t>Вариант  5           150 г</t>
  </si>
  <si>
    <t>Вариант  5           200 г</t>
  </si>
  <si>
    <t>Вариант  6           150 г</t>
  </si>
  <si>
    <t>Вариант  6           200 г</t>
  </si>
  <si>
    <t>Вариант  7           150 г</t>
  </si>
  <si>
    <t>Вариант  7           200 г</t>
  </si>
  <si>
    <t>Суп молочный с тыквой и крупой</t>
  </si>
  <si>
    <t>Тыква отварная</t>
  </si>
  <si>
    <t>Каша из тыквы</t>
  </si>
  <si>
    <t>Тыква, припущенная с яблоком и изюмом</t>
  </si>
  <si>
    <t>с маслом      105 г</t>
  </si>
  <si>
    <t>с маслом      155 г</t>
  </si>
  <si>
    <t>с соусом № 350   115 г</t>
  </si>
  <si>
    <t>с соусом № 350   180 г</t>
  </si>
  <si>
    <t>с соусом № 354   115 г</t>
  </si>
  <si>
    <t>с соусом № 354   180 г</t>
  </si>
  <si>
    <t>Запеканка из тыквы</t>
  </si>
  <si>
    <t>Тыквенно-яблочная запеканка</t>
  </si>
  <si>
    <t xml:space="preserve">Каша пшенная вязкая с тыквой </t>
  </si>
  <si>
    <t xml:space="preserve">Каша пшеничная вязкая с тыквой </t>
  </si>
  <si>
    <t xml:space="preserve">Каша рисовая вязкая с тыквой </t>
  </si>
  <si>
    <t>кабачки  соус № 350 120 г</t>
  </si>
  <si>
    <t>кабачки  соус № 366 120 г</t>
  </si>
  <si>
    <t>кабачки  соус № 350 150 г</t>
  </si>
  <si>
    <t>кабачки  соус № 366 150 г</t>
  </si>
  <si>
    <t>свекла соус № 350 100 г</t>
  </si>
  <si>
    <t>свекла соус № 366 100 г</t>
  </si>
  <si>
    <t>свекла соус № 350 120 г</t>
  </si>
  <si>
    <t>свекла соус № 366 120 г</t>
  </si>
  <si>
    <t>свекла соус № 350 150 г</t>
  </si>
  <si>
    <t>свекла соус № 366 150 г</t>
  </si>
  <si>
    <t>горошек соус № 350 100 г</t>
  </si>
  <si>
    <t>горошек соус № 366 100 г</t>
  </si>
  <si>
    <t>горошек соус № 350 120 г</t>
  </si>
  <si>
    <t xml:space="preserve"> </t>
  </si>
  <si>
    <t xml:space="preserve">                                                  День 6                        </t>
  </si>
  <si>
    <t xml:space="preserve">                                                  День 7                          </t>
  </si>
  <si>
    <t>горошек соус № 366 120 г</t>
  </si>
  <si>
    <t>горошек соус № 350 150 г</t>
  </si>
  <si>
    <t>горошек соус № 366 150 г</t>
  </si>
  <si>
    <t xml:space="preserve">№ 312 </t>
  </si>
  <si>
    <t>Морковь, тушенная в сметанном соусе</t>
  </si>
  <si>
    <t>с соусом  № 354       100 г</t>
  </si>
  <si>
    <t>с соусом  № 354       120 г</t>
  </si>
  <si>
    <t>с соусом  № 354       150 г</t>
  </si>
  <si>
    <t>с соусом  № 367       100 г</t>
  </si>
  <si>
    <t>с соусом  № 367       120 г</t>
  </si>
  <si>
    <t>с соусом  № 367       150 г</t>
  </si>
  <si>
    <t>№ 313</t>
  </si>
  <si>
    <t>с черносливом      100 г</t>
  </si>
  <si>
    <t>с черносливом      120 г</t>
  </si>
  <si>
    <t>с черносливом      150 г</t>
  </si>
  <si>
    <t>с яблоком      100 г</t>
  </si>
  <si>
    <t>с яблоком      120 г</t>
  </si>
  <si>
    <t>с яблоком      150 г</t>
  </si>
  <si>
    <t>№ 314</t>
  </si>
  <si>
    <t>№  315</t>
  </si>
  <si>
    <t>Капуста, тушенная в молоке</t>
  </si>
  <si>
    <t xml:space="preserve">№ 316 </t>
  </si>
  <si>
    <t>Капуста, тушенная с яблоками</t>
  </si>
  <si>
    <t xml:space="preserve"> № 317</t>
  </si>
  <si>
    <t>Свекла, тушенная в белом соусе</t>
  </si>
  <si>
    <t>№  318</t>
  </si>
  <si>
    <t>Свекла, тушенная в сметанном соусе</t>
  </si>
  <si>
    <t>овощи соус № 354    120 г</t>
  </si>
  <si>
    <t>овощи соус № 354    150 г</t>
  </si>
  <si>
    <t>овощи соус № 367    100 г</t>
  </si>
  <si>
    <t>овощи соус № 367    120 г</t>
  </si>
  <si>
    <t>овощи соус № 367    150 г</t>
  </si>
  <si>
    <t xml:space="preserve"> № 319</t>
  </si>
  <si>
    <t>кабачки тушеные     100 г</t>
  </si>
  <si>
    <t>кабачки тушеные     120 г</t>
  </si>
  <si>
    <t>кабачки тушеные     150 г</t>
  </si>
  <si>
    <t>тыква тушеная     100 г</t>
  </si>
  <si>
    <t>тыква тушеная     120 г</t>
  </si>
  <si>
    <t>тыква тушеная     150 г</t>
  </si>
  <si>
    <t>№ 320</t>
  </si>
  <si>
    <t>Рагу овощное (1-й вариант)</t>
  </si>
  <si>
    <t>с тыквой соус № 348   100 г</t>
  </si>
  <si>
    <t>с тыквой соус № 348   120 г</t>
  </si>
  <si>
    <t>с тыквой соус № 348   150 г</t>
  </si>
  <si>
    <t>с тыквой соус № 354   100 г</t>
  </si>
  <si>
    <t>с тыквой соус № 354   120 г</t>
  </si>
  <si>
    <t>с тыквой соус № 354   150 г</t>
  </si>
  <si>
    <t>с тыквой соус № 367   100 г</t>
  </si>
  <si>
    <t>с тыквой соус № 367   120 г</t>
  </si>
  <si>
    <t>с тыквой соус № 367   150 г</t>
  </si>
  <si>
    <t>с кабачками соус№ 348 100 г</t>
  </si>
  <si>
    <t>с кабачками соус№ 348 120 г</t>
  </si>
  <si>
    <t>с кабачками соус№ 348 150 г</t>
  </si>
  <si>
    <t xml:space="preserve"> № 9</t>
  </si>
  <si>
    <t>Каша жидкая геркулес</t>
  </si>
  <si>
    <t>Каша жидкая овсянная</t>
  </si>
  <si>
    <t>Каша жидкая рисовая</t>
  </si>
  <si>
    <t>Каша жидкая пшеничная</t>
  </si>
  <si>
    <t>Запеканка рисовая</t>
  </si>
  <si>
    <t>Запеканка манная</t>
  </si>
  <si>
    <t>Запеканка пшенная</t>
  </si>
  <si>
    <t>Запеканка пшеничная</t>
  </si>
  <si>
    <t>Салат из свеклы с зеленым горошком</t>
  </si>
  <si>
    <t xml:space="preserve">Салат из моркови, яблок с финиками </t>
  </si>
  <si>
    <t>Салат из моркови, яблок с черносливом</t>
  </si>
  <si>
    <t>Салат из квашеной капусты</t>
  </si>
  <si>
    <t xml:space="preserve">Лечо овощное </t>
  </si>
  <si>
    <t>Горошек зеленый</t>
  </si>
  <si>
    <t>Томаты в собст. соку</t>
  </si>
  <si>
    <t>с кабачками соус№354  100 г</t>
  </si>
  <si>
    <t>с кабачками соус№354  120 г</t>
  </si>
  <si>
    <t>с кабачками соус№354  150 г</t>
  </si>
  <si>
    <t>с кабачками соус№367  150 г</t>
  </si>
  <si>
    <t>№ 321</t>
  </si>
  <si>
    <t>Рагу овощное (2-й вариант)</t>
  </si>
  <si>
    <t>1,98</t>
  </si>
  <si>
    <t>4,84</t>
  </si>
  <si>
    <t>11,46</t>
  </si>
  <si>
    <t>973,2</t>
  </si>
  <si>
    <t>8,772</t>
  </si>
  <si>
    <t>2,475</t>
  </si>
  <si>
    <t>6,06</t>
  </si>
  <si>
    <t>14,352</t>
  </si>
  <si>
    <t>1216,5</t>
  </si>
  <si>
    <t>10,965</t>
  </si>
  <si>
    <t>с кабачками соус№367  100 г</t>
  </si>
  <si>
    <t>с кабачками соус№367  120 г</t>
  </si>
  <si>
    <t>№ 322</t>
  </si>
  <si>
    <t>Рагу овощное (3-й вариант)</t>
  </si>
  <si>
    <t>Ватрушка с творогом</t>
  </si>
  <si>
    <t>Пирожки печеные сдобные  из дрожжевого теста с морковью, рисом</t>
  </si>
  <si>
    <t>Крендель сахарный</t>
  </si>
  <si>
    <t xml:space="preserve"> с соусом  № 354       100 г</t>
  </si>
  <si>
    <t xml:space="preserve"> с соусом  № 354       120 г</t>
  </si>
  <si>
    <t xml:space="preserve"> с соусом  № 354       150 г</t>
  </si>
  <si>
    <t xml:space="preserve"> с соусом  № 367       100 г</t>
  </si>
  <si>
    <t xml:space="preserve"> с соусом  № 367       120 г</t>
  </si>
  <si>
    <t xml:space="preserve"> с соусом  № 367       150 г</t>
  </si>
  <si>
    <t>№ 323</t>
  </si>
  <si>
    <t>Морковь, тушенная с яблоками</t>
  </si>
  <si>
    <t xml:space="preserve"> № 324</t>
  </si>
  <si>
    <t>Морковь, тушенная с черносливом</t>
  </si>
  <si>
    <t xml:space="preserve"> № 381</t>
  </si>
  <si>
    <t>Пюре гороховое</t>
  </si>
  <si>
    <t>№  1</t>
  </si>
  <si>
    <t xml:space="preserve"> №  2</t>
  </si>
  <si>
    <t>с джемом</t>
  </si>
  <si>
    <t>с повидлом</t>
  </si>
  <si>
    <t>№  3</t>
  </si>
  <si>
    <t>45 г</t>
  </si>
  <si>
    <t>с сыром российским</t>
  </si>
  <si>
    <t>с сыром волжским</t>
  </si>
  <si>
    <t>с сыром голландским</t>
  </si>
  <si>
    <t>с сыром швейцарским</t>
  </si>
  <si>
    <t>с сыром московским</t>
  </si>
  <si>
    <t>с сыром ярославским</t>
  </si>
  <si>
    <t xml:space="preserve">с сыром степным </t>
  </si>
  <si>
    <t>с сыром костромским</t>
  </si>
  <si>
    <t xml:space="preserve"> № 4</t>
  </si>
  <si>
    <t>с медом</t>
  </si>
  <si>
    <t>Закрытые бутерброды с медом или повидлом, или джемом</t>
  </si>
  <si>
    <t>№  5</t>
  </si>
  <si>
    <t>Масло (порциями)</t>
  </si>
  <si>
    <t>№  6</t>
  </si>
  <si>
    <t>10 г</t>
  </si>
  <si>
    <t>Сыр российский</t>
  </si>
  <si>
    <t>Сыр (порциями)</t>
  </si>
  <si>
    <t>сыр голландский</t>
  </si>
  <si>
    <t>сыр швейцарский</t>
  </si>
  <si>
    <t>сыр ярославский</t>
  </si>
  <si>
    <t>сыр костромской</t>
  </si>
  <si>
    <t xml:space="preserve"> № 7</t>
  </si>
  <si>
    <t>Рыба соленая (порциями)</t>
  </si>
  <si>
    <t xml:space="preserve"> № 8</t>
  </si>
  <si>
    <t>Колбаса (порциями)</t>
  </si>
  <si>
    <t>Салат из горошка зеленого консервированного</t>
  </si>
  <si>
    <t xml:space="preserve"> № 10</t>
  </si>
  <si>
    <t>Салат из репчатого лука</t>
  </si>
  <si>
    <t xml:space="preserve">№ 11 </t>
  </si>
  <si>
    <t>№ 12</t>
  </si>
  <si>
    <t xml:space="preserve"> № 13</t>
  </si>
  <si>
    <t>с луком репчатым</t>
  </si>
  <si>
    <t>с луком зеленым</t>
  </si>
  <si>
    <t>№ 14</t>
  </si>
  <si>
    <t>№ 15</t>
  </si>
  <si>
    <t xml:space="preserve"> № 16</t>
  </si>
  <si>
    <t xml:space="preserve"> № 17 </t>
  </si>
  <si>
    <t>№ 18</t>
  </si>
  <si>
    <t>Салат из  огурцов с луком</t>
  </si>
  <si>
    <t xml:space="preserve"> № 19</t>
  </si>
  <si>
    <t>с морковью</t>
  </si>
  <si>
    <t xml:space="preserve"> № 20</t>
  </si>
  <si>
    <t>Салат из картофеля с солеными огурцами</t>
  </si>
  <si>
    <t xml:space="preserve"> №  21</t>
  </si>
  <si>
    <t>№ 22</t>
  </si>
  <si>
    <t xml:space="preserve"> № 23</t>
  </si>
  <si>
    <t>№  24</t>
  </si>
  <si>
    <t>Салат из свеклы с черносливом</t>
  </si>
  <si>
    <t xml:space="preserve"> № 25</t>
  </si>
  <si>
    <t>Салат из свеклы с яблоками и огурцами</t>
  </si>
  <si>
    <t>№  26</t>
  </si>
  <si>
    <t xml:space="preserve"> № 27</t>
  </si>
  <si>
    <t>с российским</t>
  </si>
  <si>
    <t>с голландским</t>
  </si>
  <si>
    <t>№ 28</t>
  </si>
  <si>
    <t xml:space="preserve">№  29 </t>
  </si>
  <si>
    <t xml:space="preserve"> № 30</t>
  </si>
  <si>
    <t xml:space="preserve"> № 31 </t>
  </si>
  <si>
    <t>Салат из свеклы с яблоками</t>
  </si>
  <si>
    <t xml:space="preserve"> № 32</t>
  </si>
  <si>
    <t>Салат из свеклы с огурцами солеными</t>
  </si>
  <si>
    <t xml:space="preserve"> № 33</t>
  </si>
  <si>
    <t>Салат овощной с яблоками и свеклой</t>
  </si>
  <si>
    <t xml:space="preserve"> № 34</t>
  </si>
  <si>
    <t>с яблоком</t>
  </si>
  <si>
    <t>с черносливом</t>
  </si>
  <si>
    <t>№ 35</t>
  </si>
  <si>
    <t xml:space="preserve"> № 36</t>
  </si>
  <si>
    <t xml:space="preserve"> № 37</t>
  </si>
  <si>
    <t>с сахаром</t>
  </si>
  <si>
    <t>№ 38</t>
  </si>
  <si>
    <t xml:space="preserve">№ 39 </t>
  </si>
  <si>
    <t>Салат фруктовый с сиропом</t>
  </si>
  <si>
    <t>№ 40</t>
  </si>
  <si>
    <t>с финиками</t>
  </si>
  <si>
    <t>№ 41</t>
  </si>
  <si>
    <t xml:space="preserve"> № 42</t>
  </si>
  <si>
    <t xml:space="preserve"> № 43</t>
  </si>
  <si>
    <t>№  44</t>
  </si>
  <si>
    <t>икра свекольная</t>
  </si>
  <si>
    <t>икра морковная</t>
  </si>
  <si>
    <t>№  45</t>
  </si>
  <si>
    <t>Икра овощная</t>
  </si>
  <si>
    <t>№ 347</t>
  </si>
  <si>
    <t xml:space="preserve"> № 348</t>
  </si>
  <si>
    <t xml:space="preserve"> № 357</t>
  </si>
  <si>
    <t xml:space="preserve"> № 358</t>
  </si>
  <si>
    <t xml:space="preserve"> № 359</t>
  </si>
  <si>
    <t xml:space="preserve">Каша рассыпчатая гречневая с овощами </t>
  </si>
  <si>
    <t>Салат из  овощей</t>
  </si>
  <si>
    <t xml:space="preserve"> № 361</t>
  </si>
  <si>
    <t xml:space="preserve"> № 360</t>
  </si>
  <si>
    <t xml:space="preserve"> № 362</t>
  </si>
  <si>
    <t>№ 363</t>
  </si>
  <si>
    <t>№ 364</t>
  </si>
  <si>
    <t>№  365</t>
  </si>
  <si>
    <t xml:space="preserve"> № 366</t>
  </si>
  <si>
    <t xml:space="preserve"> № 367</t>
  </si>
  <si>
    <t>Салат картофельный с кукурузой и морковью</t>
  </si>
  <si>
    <t xml:space="preserve"> № 368</t>
  </si>
  <si>
    <t>№ 369</t>
  </si>
  <si>
    <t>Салат из овощей с сухофруктами</t>
  </si>
  <si>
    <t xml:space="preserve"> № 370</t>
  </si>
  <si>
    <t>Салат из моркови с чесноком</t>
  </si>
  <si>
    <t xml:space="preserve"> № 371</t>
  </si>
  <si>
    <t>с яблоками</t>
  </si>
  <si>
    <t>со свеклой</t>
  </si>
  <si>
    <t>№ 274</t>
  </si>
  <si>
    <t>№ 275</t>
  </si>
  <si>
    <t>С маслом сливочным    185</t>
  </si>
  <si>
    <t>С маслом сливочным     155</t>
  </si>
  <si>
    <t xml:space="preserve">  Вареники отварные      180</t>
  </si>
  <si>
    <t xml:space="preserve">  Вареники отварные      150</t>
  </si>
  <si>
    <t xml:space="preserve"> № 276</t>
  </si>
  <si>
    <t>Блинчики</t>
  </si>
  <si>
    <t>С маслом сливочным</t>
  </si>
  <si>
    <t>С джемом</t>
  </si>
  <si>
    <t>С повидлом</t>
  </si>
  <si>
    <t>С вареньем</t>
  </si>
  <si>
    <t>С сахаром</t>
  </si>
  <si>
    <t>Со сгущенным молоком</t>
  </si>
  <si>
    <t>№ 277</t>
  </si>
  <si>
    <t xml:space="preserve"> № 278</t>
  </si>
  <si>
    <t>№ 279</t>
  </si>
  <si>
    <t>Оладьи  с яблоками</t>
  </si>
  <si>
    <t>№ 280</t>
  </si>
  <si>
    <t>Пирожки печеные сдобные  из дрожжевого теста с морковью</t>
  </si>
  <si>
    <t>№ 281</t>
  </si>
  <si>
    <t>Пирожки печеные сдобные  из дрожжевого теста с картофелем и луком</t>
  </si>
  <si>
    <t xml:space="preserve"> № 282</t>
  </si>
  <si>
    <t>Пирожки печеные сдобные  из дрожжевого теста с творогом</t>
  </si>
  <si>
    <t xml:space="preserve"> № 283</t>
  </si>
  <si>
    <t>Пирожки печеные сдобные  из дрожжевого теста с яблоками</t>
  </si>
  <si>
    <t>№ 283</t>
  </si>
  <si>
    <t>Пирожки печеные сдобные  из дрожжевого теста с курагой</t>
  </si>
  <si>
    <t xml:space="preserve"> № 285</t>
  </si>
  <si>
    <t xml:space="preserve"> № 286</t>
  </si>
  <si>
    <t>№ 287</t>
  </si>
  <si>
    <t>Пирог открытый</t>
  </si>
  <si>
    <t>№ 288</t>
  </si>
  <si>
    <t xml:space="preserve"> № 289</t>
  </si>
  <si>
    <t>Пирожки песочные  с яблоками</t>
  </si>
  <si>
    <t>№ 290</t>
  </si>
  <si>
    <t>Сдоба обыкновенная</t>
  </si>
  <si>
    <t>№ 325</t>
  </si>
  <si>
    <t>Булочка ванильная</t>
  </si>
  <si>
    <t>№ 326</t>
  </si>
  <si>
    <t xml:space="preserve"> № 327</t>
  </si>
  <si>
    <t>Булочка дорожная</t>
  </si>
  <si>
    <t xml:space="preserve"> № 328</t>
  </si>
  <si>
    <t xml:space="preserve"> № 329</t>
  </si>
  <si>
    <t>№ 330</t>
  </si>
  <si>
    <t>Булочка  "Веснушка"</t>
  </si>
  <si>
    <t xml:space="preserve"> № 331</t>
  </si>
  <si>
    <t>Булочка  российская</t>
  </si>
  <si>
    <t>№ 332</t>
  </si>
  <si>
    <t xml:space="preserve"> № 333</t>
  </si>
  <si>
    <t>Булочка  "Розовая"</t>
  </si>
  <si>
    <t xml:space="preserve"> № 334</t>
  </si>
  <si>
    <t>Кисель из кураги</t>
  </si>
  <si>
    <t xml:space="preserve"> № 335</t>
  </si>
  <si>
    <t>№ 336</t>
  </si>
  <si>
    <t>№ 337</t>
  </si>
  <si>
    <t xml:space="preserve">Коржики молочные </t>
  </si>
  <si>
    <t>№ 377</t>
  </si>
  <si>
    <t>Ватрушка с клюквой или брусникой</t>
  </si>
  <si>
    <t>№ 378</t>
  </si>
  <si>
    <t>Сочни из песочного теста</t>
  </si>
  <si>
    <t>№ 379</t>
  </si>
  <si>
    <t xml:space="preserve"> № 380</t>
  </si>
  <si>
    <t>Эчпочмак с говядиной</t>
  </si>
  <si>
    <t xml:space="preserve"> № 234</t>
  </si>
  <si>
    <t xml:space="preserve">Яблоки </t>
  </si>
  <si>
    <t>Компот из груш</t>
  </si>
  <si>
    <t>Груши</t>
  </si>
  <si>
    <t xml:space="preserve"> № 235</t>
  </si>
  <si>
    <t>Апельсины</t>
  </si>
  <si>
    <t xml:space="preserve">Бутерброды с джемом </t>
  </si>
  <si>
    <t>Бутерброды с повидлом</t>
  </si>
  <si>
    <t>Мандарины</t>
  </si>
  <si>
    <t>№ 236</t>
  </si>
  <si>
    <t>Компот из сушеных фруктов</t>
  </si>
  <si>
    <t>№ 237</t>
  </si>
  <si>
    <t>Клюква</t>
  </si>
  <si>
    <t>Брусника</t>
  </si>
  <si>
    <t>Черника</t>
  </si>
  <si>
    <t xml:space="preserve"> № 238</t>
  </si>
  <si>
    <t>Кисель из яблок сушеных</t>
  </si>
  <si>
    <t>Яблоки сушеные</t>
  </si>
  <si>
    <t xml:space="preserve"> № 239</t>
  </si>
  <si>
    <t>Курага</t>
  </si>
  <si>
    <t>№ 240</t>
  </si>
  <si>
    <t>Кисель из плодов шиповника (витаминный)</t>
  </si>
  <si>
    <t>Плоды шиповника</t>
  </si>
  <si>
    <t>№ 241</t>
  </si>
  <si>
    <t>Кисель из сока натурального</t>
  </si>
  <si>
    <t>№ 242</t>
  </si>
  <si>
    <t>Повидло</t>
  </si>
  <si>
    <t>Джем</t>
  </si>
  <si>
    <t>Варенье</t>
  </si>
  <si>
    <t xml:space="preserve"> № 243</t>
  </si>
  <si>
    <t>Кисель молочный</t>
  </si>
  <si>
    <t xml:space="preserve"> № 244</t>
  </si>
  <si>
    <t>№ 245</t>
  </si>
  <si>
    <t>для детей дошкольного возраста  от 1,5 до 3 - х  лет с длительностью пребывания в учреждении до  12-ти часов</t>
  </si>
  <si>
    <t>С   сахаром</t>
  </si>
  <si>
    <t>Чай с вареньем</t>
  </si>
  <si>
    <t>200/15</t>
  </si>
  <si>
    <t>С   вареньем</t>
  </si>
  <si>
    <t>180/15</t>
  </si>
  <si>
    <t>150/10</t>
  </si>
  <si>
    <t>Чай с  джемом</t>
  </si>
  <si>
    <t>С   джемом</t>
  </si>
  <si>
    <t>№ 246</t>
  </si>
  <si>
    <t>Чай с  лимоном</t>
  </si>
  <si>
    <t>С   лимоном</t>
  </si>
  <si>
    <t>№ 247</t>
  </si>
  <si>
    <t>С   молоком</t>
  </si>
  <si>
    <t>№ 248</t>
  </si>
  <si>
    <t>№ 249</t>
  </si>
  <si>
    <t>Кофейный напиток с молоком сгущенным</t>
  </si>
  <si>
    <t>С   молоком  сгущенным</t>
  </si>
  <si>
    <t xml:space="preserve"> № 250</t>
  </si>
  <si>
    <t>Какао с молоком</t>
  </si>
  <si>
    <t>№ 251</t>
  </si>
  <si>
    <t>№ 252</t>
  </si>
  <si>
    <t>Сок  томатный</t>
  </si>
  <si>
    <t>Сок  морковный</t>
  </si>
  <si>
    <t>Сок  яблочный</t>
  </si>
  <si>
    <t>Сок  абрикосовый</t>
  </si>
  <si>
    <t>Сок   вишневый</t>
  </si>
  <si>
    <t>Сок   виноградный</t>
  </si>
  <si>
    <t xml:space="preserve"> № 253</t>
  </si>
  <si>
    <t>Молоко</t>
  </si>
  <si>
    <t>№ 254</t>
  </si>
  <si>
    <t>Ряженка</t>
  </si>
  <si>
    <t>Ацидофилин</t>
  </si>
  <si>
    <t xml:space="preserve"> № 349</t>
  </si>
  <si>
    <t>Напиток клюквенный</t>
  </si>
  <si>
    <t>Напиток брусничный</t>
  </si>
  <si>
    <t>№ 372</t>
  </si>
  <si>
    <t>Кисель из яблок  свежих</t>
  </si>
  <si>
    <t>Яблоки свежие</t>
  </si>
  <si>
    <t>№ 373</t>
  </si>
  <si>
    <t>№ 374</t>
  </si>
  <si>
    <t xml:space="preserve"> № 255</t>
  </si>
  <si>
    <t>№ 256</t>
  </si>
  <si>
    <t>Апельсины с сахаром</t>
  </si>
  <si>
    <t>№ 257</t>
  </si>
  <si>
    <t>Яблоки печеные с сахаром</t>
  </si>
  <si>
    <t>Яблоки печеные с соусом №361</t>
  </si>
  <si>
    <t>С соусом №361</t>
  </si>
  <si>
    <t>Яблоки печеные с соусом №362</t>
  </si>
  <si>
    <t>Яблоки печены с вареньем</t>
  </si>
  <si>
    <t xml:space="preserve"> № 258</t>
  </si>
  <si>
    <t xml:space="preserve"> № 259</t>
  </si>
  <si>
    <t xml:space="preserve"> № 260</t>
  </si>
  <si>
    <t>С соусом  №359</t>
  </si>
  <si>
    <t xml:space="preserve"> № 261</t>
  </si>
  <si>
    <t>Яблоки, запеченные с творогом</t>
  </si>
  <si>
    <t xml:space="preserve"> №346</t>
  </si>
  <si>
    <t>Черника  с сахаром</t>
  </si>
  <si>
    <t>№ 262</t>
  </si>
  <si>
    <t>№ 263</t>
  </si>
  <si>
    <t>30/5</t>
  </si>
  <si>
    <t>№ 264</t>
  </si>
  <si>
    <t>№ 265</t>
  </si>
  <si>
    <t>Соус  молочный  (сладкий)</t>
  </si>
  <si>
    <t xml:space="preserve"> № 266</t>
  </si>
  <si>
    <t>Соус  молочный  (для запекания овощей, мяса, рыбы)</t>
  </si>
  <si>
    <t>№ 267</t>
  </si>
  <si>
    <t>Бананы</t>
  </si>
  <si>
    <t>Соус  молочный  (для фарширования)</t>
  </si>
  <si>
    <t xml:space="preserve"> № 268</t>
  </si>
  <si>
    <t>№ 269</t>
  </si>
  <si>
    <t>Соус  сметанный с томатом</t>
  </si>
  <si>
    <t xml:space="preserve"> № 270</t>
  </si>
  <si>
    <t xml:space="preserve"> № 271</t>
  </si>
  <si>
    <t>Суп картофельный с  горбушей</t>
  </si>
  <si>
    <t>Каша манная  с соком морковным</t>
  </si>
  <si>
    <t>Каша манная с соком яблочным</t>
  </si>
  <si>
    <t>Суп-пюре из сборных овощей с мясом</t>
  </si>
  <si>
    <t>Суп по-домашнему</t>
  </si>
  <si>
    <t>Суп крестьянский</t>
  </si>
  <si>
    <t>Суп-пюре гороховый с гренками</t>
  </si>
  <si>
    <t>Суп-пюре из риса с картофелем и морковью</t>
  </si>
  <si>
    <t>Щи с яблоками</t>
  </si>
  <si>
    <t>Суп из птицы с рисом или домашней лапшой</t>
  </si>
  <si>
    <t>Салат кукуруза с яйцом и луком</t>
  </si>
  <si>
    <t>Салат из кабачков</t>
  </si>
  <si>
    <t>С-т из свеж.помидоров,ябл.и конс.огурцов</t>
  </si>
  <si>
    <t>134/1</t>
  </si>
  <si>
    <t>Рыба "Аппетитная" (горбуша)</t>
  </si>
  <si>
    <t>Рыба запеченная с луком по-домашнему горбуша</t>
  </si>
  <si>
    <t>Рыба запеченная с луком по-домашнему минтай</t>
  </si>
  <si>
    <t>Галки рыбные  горбуша</t>
  </si>
  <si>
    <t>Галки рыбные минтай</t>
  </si>
  <si>
    <t>Биточки по-белорусски</t>
  </si>
  <si>
    <t>Плов из отварной говядины</t>
  </si>
  <si>
    <t>Запеканка из капусты с отварным мясом</t>
  </si>
  <si>
    <t>Кнели мясные отварные</t>
  </si>
  <si>
    <t>Капустный рулет с мясом</t>
  </si>
  <si>
    <t>Плов с изюмом</t>
  </si>
  <si>
    <t>Каша боярская из пшена с изюмом</t>
  </si>
  <si>
    <t>Каша янтарная из пшена с яблоком</t>
  </si>
  <si>
    <t>Каша молочная Дружба</t>
  </si>
  <si>
    <t>Каша вязкая молочная из риса и пшена</t>
  </si>
  <si>
    <t>Кашя вязкая молочная из риса и пшена</t>
  </si>
  <si>
    <t>с сахаром и маслом</t>
  </si>
  <si>
    <t>Плов сладкий</t>
  </si>
  <si>
    <t>Плов с фруктами</t>
  </si>
  <si>
    <t>Шанежки наливные с яйцом</t>
  </si>
  <si>
    <t>Расстегаи</t>
  </si>
  <si>
    <t>с минтаем</t>
  </si>
  <si>
    <t>Говядина с черносливом</t>
  </si>
  <si>
    <t>с горбушей</t>
  </si>
  <si>
    <t>с рисом и яйцом</t>
  </si>
  <si>
    <t>Сумсы печеные(с капустой и яйцом)</t>
  </si>
  <si>
    <t>Сумсы печеные(с капустой и луком)</t>
  </si>
  <si>
    <t>Фарш рисовый</t>
  </si>
  <si>
    <t>Фарш из зеленого лука с яйцом</t>
  </si>
  <si>
    <t xml:space="preserve">                                                  День  6                     </t>
  </si>
  <si>
    <t>Омлет с кукурузой</t>
  </si>
  <si>
    <t xml:space="preserve">                                                  День1                         </t>
  </si>
  <si>
    <t xml:space="preserve">                                                  День 3                       </t>
  </si>
  <si>
    <t xml:space="preserve">                                                  День4                         </t>
  </si>
  <si>
    <t xml:space="preserve">                                                  День 7                 </t>
  </si>
  <si>
    <t xml:space="preserve">                                                  День 8                  </t>
  </si>
  <si>
    <t xml:space="preserve">                                                  День 9                   </t>
  </si>
  <si>
    <t xml:space="preserve">                                                  День 8                      </t>
  </si>
  <si>
    <t xml:space="preserve">                                                  День 9                     </t>
  </si>
  <si>
    <t>Суп-пюре из картофеля</t>
  </si>
  <si>
    <t>Аджаб-сандали</t>
  </si>
  <si>
    <t>Рыба "Аппетитная" с капустой и луком</t>
  </si>
  <si>
    <t>Икра из кабачков конс.</t>
  </si>
  <si>
    <t>Бутерброды с вареньем</t>
  </si>
  <si>
    <t>зимний период</t>
  </si>
  <si>
    <t>Заведующий МАДОУ "Золушка"</t>
  </si>
  <si>
    <t>_______________Л.Г. Жукова</t>
  </si>
  <si>
    <t>Рыба фаршированная (горбуша)</t>
  </si>
  <si>
    <t>Рыба фаршированная (минтай)</t>
  </si>
  <si>
    <t>40</t>
  </si>
  <si>
    <t>Котлеты  рыбные запеченные (горбуша) с маслом</t>
  </si>
  <si>
    <t>Котлеты  рыбные запеченные (минтай) с маслом</t>
  </si>
  <si>
    <t>Соус из черносмородиновый</t>
  </si>
  <si>
    <t>Сложный гарнир 100/50</t>
  </si>
  <si>
    <t>Сложный гарнир 80/40</t>
  </si>
  <si>
    <t>Сложный гарнир 70/30</t>
  </si>
  <si>
    <t>Батон с джемом</t>
  </si>
  <si>
    <t>без соуса</t>
  </si>
  <si>
    <t>Отчет о совместимости для персп.с 14.01 - копия.xls</t>
  </si>
  <si>
    <t>Дата отчета: 04.02.2019 13:51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</si>
  <si>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</si>
  <si>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</si>
  <si>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</si>
  <si>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</si>
  <si>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50</t>
  </si>
  <si>
    <t>технолог МАДОУ "Золушка"                 Суюшева Ю.Г.</t>
  </si>
  <si>
    <t>______________Л.Г. Жукова</t>
  </si>
  <si>
    <t>технолог МАДОУ "Золушка"                Суюшева Ю.Г.</t>
  </si>
  <si>
    <t xml:space="preserve">              Картофельное пюре с горошком</t>
  </si>
  <si>
    <t xml:space="preserve">            Картофельное пюре с горошком</t>
  </si>
  <si>
    <t>Сложный гарнир 75/75/5</t>
  </si>
  <si>
    <t>Сложный гарнир 50/50/3</t>
  </si>
  <si>
    <t>Свекла, картофель</t>
  </si>
  <si>
    <t>320а</t>
  </si>
  <si>
    <t>Рыбная запеканка из горбуши</t>
  </si>
  <si>
    <t>Рыбная запеканка из минтая</t>
  </si>
  <si>
    <t>Картофель печеный</t>
  </si>
  <si>
    <t>Батон с повидлом</t>
  </si>
  <si>
    <t>Запеканка творожная с овсяными хлопьями с абрикосовым соусом</t>
  </si>
  <si>
    <t>Запеканка творожная с овсяными хлопьями с соусом из сухофруктов</t>
  </si>
  <si>
    <t xml:space="preserve">Запеканка творожная с овсяными хлопьями </t>
  </si>
  <si>
    <t>Батон с сыром</t>
  </si>
  <si>
    <t>Котлеты рыбные любительские(минтай)</t>
  </si>
  <si>
    <t>Чай с лимоном</t>
  </si>
  <si>
    <t xml:space="preserve">Суп гороховый </t>
  </si>
  <si>
    <t>Суп  молочный с пшеничной крупой</t>
  </si>
  <si>
    <t xml:space="preserve">Салат из моркови </t>
  </si>
  <si>
    <t>Запеканка   из творога с рисом</t>
  </si>
  <si>
    <t>Соус  из сухофруктов</t>
  </si>
  <si>
    <t>Суп  молочный с макаронными изделиями</t>
  </si>
  <si>
    <t>Кофейный напиток с  молоком</t>
  </si>
  <si>
    <t>Паста сырная, батон</t>
  </si>
  <si>
    <t>Щи со свежей капустой</t>
  </si>
  <si>
    <t>Биточки из свинины</t>
  </si>
  <si>
    <t>Запеканка рисовая с яблоками</t>
  </si>
  <si>
    <t>Салат из зеленого горшка</t>
  </si>
  <si>
    <t>Тефтели из печени</t>
  </si>
  <si>
    <t>Каша гречневая</t>
  </si>
  <si>
    <t>Компот из сежих фруктов</t>
  </si>
  <si>
    <t>Рыба Аппетитная (горбуша)</t>
  </si>
  <si>
    <t>Батон с вареньем</t>
  </si>
  <si>
    <t>Сок</t>
  </si>
  <si>
    <t>Кисель из сока</t>
  </si>
  <si>
    <t>Рагу овощное</t>
  </si>
  <si>
    <t>Макароны отварные</t>
  </si>
  <si>
    <t>Каша манная</t>
  </si>
  <si>
    <t>Пирожки с яблоком</t>
  </si>
  <si>
    <t>Чай с молоком</t>
  </si>
  <si>
    <t xml:space="preserve">Салат из свеклы с сыром </t>
  </si>
  <si>
    <t>Щи со свежей капусты</t>
  </si>
  <si>
    <t xml:space="preserve">Биточки из свинины </t>
  </si>
  <si>
    <t>Запеканка  рисовая с яблоками</t>
  </si>
  <si>
    <t>Салат из зеленого горошка</t>
  </si>
  <si>
    <t>Котлеты из говядины</t>
  </si>
  <si>
    <t>Компот из свежих фруктов</t>
  </si>
  <si>
    <t>Рыба Аппетитная с горбушей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</si>
</sst>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mm/yy"/>
    <numFmt numFmtId="183" formatCode="0.0000"/>
    <numFmt numFmtId="184" formatCode="0.00000"/>
    <numFmt numFmtId="185" formatCode="0.00000000"/>
    <numFmt numFmtId="186" formatCode="0.0000000"/>
    <numFmt numFmtId="187" formatCode="0.00000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6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57" applyFont="1">
      <alignment/>
      <protection/>
    </xf>
    <xf numFmtId="0" fontId="2" fillId="0" borderId="11" xfId="57" applyFont="1" applyBorder="1">
      <alignment/>
      <protection/>
    </xf>
    <xf numFmtId="0" fontId="10" fillId="0" borderId="11" xfId="57" applyFont="1" applyBorder="1">
      <alignment/>
      <protection/>
    </xf>
    <xf numFmtId="0" fontId="10" fillId="0" borderId="11" xfId="57" applyFont="1" applyBorder="1" applyAlignment="1">
      <alignment wrapText="1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center"/>
      <protection/>
    </xf>
    <xf numFmtId="2" fontId="25" fillId="0" borderId="11" xfId="57" applyNumberFormat="1" applyFont="1" applyFill="1" applyBorder="1" applyAlignment="1">
      <alignment horizontal="center"/>
      <protection/>
    </xf>
    <xf numFmtId="0" fontId="25" fillId="0" borderId="11" xfId="57" applyFont="1" applyBorder="1" applyAlignment="1">
      <alignment horizontal="center" vertical="center"/>
      <protection/>
    </xf>
    <xf numFmtId="2" fontId="25" fillId="0" borderId="11" xfId="57" applyNumberFormat="1" applyFont="1" applyBorder="1" applyAlignment="1">
      <alignment horizontal="center"/>
      <protection/>
    </xf>
    <xf numFmtId="0" fontId="25" fillId="0" borderId="11" xfId="57" applyFont="1" applyBorder="1" applyAlignment="1">
      <alignment horizontal="center"/>
      <protection/>
    </xf>
    <xf numFmtId="180" fontId="25" fillId="0" borderId="11" xfId="57" applyNumberFormat="1" applyFont="1" applyBorder="1" applyAlignment="1">
      <alignment horizontal="center"/>
      <protection/>
    </xf>
    <xf numFmtId="0" fontId="26" fillId="24" borderId="11" xfId="57" applyFont="1" applyFill="1" applyBorder="1" applyAlignment="1">
      <alignment horizontal="left"/>
      <protection/>
    </xf>
    <xf numFmtId="2" fontId="25" fillId="0" borderId="11" xfId="57" applyNumberFormat="1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left"/>
      <protection/>
    </xf>
    <xf numFmtId="1" fontId="25" fillId="0" borderId="11" xfId="57" applyNumberFormat="1" applyFont="1" applyBorder="1" applyAlignment="1">
      <alignment horizontal="center" vertical="center"/>
      <protection/>
    </xf>
    <xf numFmtId="180" fontId="25" fillId="0" borderId="11" xfId="57" applyNumberFormat="1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left" vertical="top"/>
      <protection/>
    </xf>
    <xf numFmtId="0" fontId="27" fillId="0" borderId="0" xfId="57">
      <alignment/>
      <protection/>
    </xf>
    <xf numFmtId="1" fontId="25" fillId="0" borderId="11" xfId="57" applyNumberFormat="1" applyFont="1" applyBorder="1" applyAlignment="1">
      <alignment horizontal="center"/>
      <protection/>
    </xf>
    <xf numFmtId="0" fontId="27" fillId="0" borderId="11" xfId="57" applyBorder="1">
      <alignment/>
      <protection/>
    </xf>
    <xf numFmtId="180" fontId="25" fillId="0" borderId="11" xfId="57" applyNumberFormat="1" applyFont="1" applyFill="1" applyBorder="1" applyAlignment="1">
      <alignment horizontal="center" vertical="center"/>
      <protection/>
    </xf>
    <xf numFmtId="0" fontId="10" fillId="0" borderId="11" xfId="57" applyFont="1" applyBorder="1" applyAlignment="1">
      <alignment horizontal="left"/>
      <protection/>
    </xf>
    <xf numFmtId="2" fontId="25" fillId="0" borderId="11" xfId="57" applyNumberFormat="1" applyFont="1" applyFill="1" applyBorder="1" applyAlignment="1">
      <alignment horizontal="center" vertical="center"/>
      <protection/>
    </xf>
    <xf numFmtId="2" fontId="21" fillId="0" borderId="11" xfId="55" applyNumberFormat="1" applyFont="1" applyFill="1" applyBorder="1" applyAlignment="1">
      <alignment horizontal="center"/>
      <protection/>
    </xf>
    <xf numFmtId="2" fontId="21" fillId="0" borderId="11" xfId="55" applyNumberFormat="1" applyFont="1" applyBorder="1" applyAlignment="1">
      <alignment horizontal="center"/>
      <protection/>
    </xf>
    <xf numFmtId="2" fontId="25" fillId="0" borderId="11" xfId="56" applyNumberFormat="1" applyFont="1" applyBorder="1" applyAlignment="1">
      <alignment horizontal="center"/>
      <protection/>
    </xf>
    <xf numFmtId="0" fontId="25" fillId="25" borderId="11" xfId="57" applyFont="1" applyFill="1" applyBorder="1" applyAlignment="1">
      <alignment horizontal="left"/>
      <protection/>
    </xf>
    <xf numFmtId="0" fontId="10" fillId="0" borderId="11" xfId="54" applyFont="1" applyBorder="1">
      <alignment/>
      <protection/>
    </xf>
    <xf numFmtId="0" fontId="25" fillId="0" borderId="11" xfId="54" applyFont="1" applyBorder="1" applyAlignment="1">
      <alignment horizontal="center"/>
      <protection/>
    </xf>
    <xf numFmtId="2" fontId="25" fillId="0" borderId="11" xfId="54" applyNumberFormat="1" applyFont="1" applyBorder="1" applyAlignment="1">
      <alignment horizontal="center"/>
      <protection/>
    </xf>
    <xf numFmtId="180" fontId="25" fillId="0" borderId="11" xfId="54" applyNumberFormat="1" applyFont="1" applyBorder="1" applyAlignment="1">
      <alignment horizontal="center"/>
      <protection/>
    </xf>
    <xf numFmtId="0" fontId="25" fillId="0" borderId="11" xfId="54" applyFont="1" applyBorder="1" applyAlignment="1">
      <alignment horizontal="center" vertical="center"/>
      <protection/>
    </xf>
    <xf numFmtId="2" fontId="25" fillId="0" borderId="11" xfId="54" applyNumberFormat="1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center" vertical="top" wrapText="1"/>
      <protection/>
    </xf>
    <xf numFmtId="0" fontId="25" fillId="0" borderId="11" xfId="57" applyFont="1" applyBorder="1">
      <alignment/>
      <protection/>
    </xf>
    <xf numFmtId="0" fontId="25" fillId="0" borderId="11" xfId="57" applyFont="1" applyBorder="1" applyAlignment="1">
      <alignment wrapText="1"/>
      <protection/>
    </xf>
    <xf numFmtId="0" fontId="10" fillId="0" borderId="11" xfId="57" applyFont="1" applyBorder="1" applyAlignment="1">
      <alignment vertical="center" wrapText="1"/>
      <protection/>
    </xf>
    <xf numFmtId="0" fontId="27" fillId="0" borderId="11" xfId="57" applyBorder="1" applyAlignment="1">
      <alignment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2" fontId="25" fillId="0" borderId="11" xfId="57" applyNumberFormat="1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1" fontId="25" fillId="0" borderId="11" xfId="57" applyNumberFormat="1" applyFont="1" applyBorder="1" applyAlignment="1">
      <alignment horizontal="center" vertical="center" wrapText="1"/>
      <protection/>
    </xf>
    <xf numFmtId="180" fontId="25" fillId="0" borderId="11" xfId="57" applyNumberFormat="1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distributed"/>
      <protection/>
    </xf>
    <xf numFmtId="0" fontId="26" fillId="0" borderId="11" xfId="57" applyFont="1" applyBorder="1">
      <alignment/>
      <protection/>
    </xf>
    <xf numFmtId="0" fontId="25" fillId="0" borderId="11" xfId="57" applyFont="1" applyBorder="1" applyAlignment="1">
      <alignment horizontal="left" vertical="center"/>
      <protection/>
    </xf>
    <xf numFmtId="0" fontId="25" fillId="0" borderId="11" xfId="57" applyNumberFormat="1" applyFont="1" applyBorder="1" applyAlignment="1">
      <alignment horizontal="center"/>
      <protection/>
    </xf>
    <xf numFmtId="0" fontId="25" fillId="0" borderId="11" xfId="57" applyFont="1" applyFill="1" applyBorder="1" applyAlignment="1">
      <alignment horizontal="left"/>
      <protection/>
    </xf>
    <xf numFmtId="0" fontId="25" fillId="24" borderId="11" xfId="57" applyFont="1" applyFill="1" applyBorder="1">
      <alignment/>
      <protection/>
    </xf>
    <xf numFmtId="0" fontId="25" fillId="0" borderId="11" xfId="57" applyFont="1" applyBorder="1" applyAlignment="1">
      <alignment horizontal="center" wrapText="1"/>
      <protection/>
    </xf>
    <xf numFmtId="2" fontId="25" fillId="0" borderId="11" xfId="57" applyNumberFormat="1" applyFont="1" applyBorder="1" applyAlignment="1">
      <alignment horizontal="center" wrapText="1"/>
      <protection/>
    </xf>
    <xf numFmtId="0" fontId="27" fillId="0" borderId="11" xfId="57" applyBorder="1" applyAlignment="1">
      <alignment wrapText="1"/>
      <protection/>
    </xf>
    <xf numFmtId="0" fontId="27" fillId="0" borderId="11" xfId="57" applyFill="1" applyBorder="1" applyAlignment="1">
      <alignment wrapText="1"/>
      <protection/>
    </xf>
    <xf numFmtId="1" fontId="25" fillId="0" borderId="11" xfId="57" applyNumberFormat="1" applyFont="1" applyBorder="1" applyAlignment="1">
      <alignment horizontal="center" wrapText="1"/>
      <protection/>
    </xf>
    <xf numFmtId="49" fontId="10" fillId="0" borderId="11" xfId="57" applyNumberFormat="1" applyFont="1" applyBorder="1" applyAlignment="1">
      <alignment wrapText="1"/>
      <protection/>
    </xf>
    <xf numFmtId="0" fontId="25" fillId="0" borderId="11" xfId="57" applyFont="1" applyFill="1" applyBorder="1" applyAlignment="1">
      <alignment horizontal="center" wrapText="1"/>
      <protection/>
    </xf>
    <xf numFmtId="0" fontId="25" fillId="0" borderId="11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0" fontId="25" fillId="0" borderId="11" xfId="0" applyNumberFormat="1" applyFont="1" applyFill="1" applyBorder="1" applyAlignment="1">
      <alignment horizontal="center" vertical="center"/>
    </xf>
    <xf numFmtId="0" fontId="25" fillId="0" borderId="11" xfId="57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25" fillId="0" borderId="11" xfId="57" applyFont="1" applyFill="1" applyBorder="1" applyAlignment="1">
      <alignment horizontal="left" vertical="center" wrapText="1"/>
      <protection/>
    </xf>
    <xf numFmtId="1" fontId="25" fillId="0" borderId="11" xfId="57" applyNumberFormat="1" applyFont="1" applyFill="1" applyBorder="1" applyAlignment="1">
      <alignment horizontal="center" vertical="center"/>
      <protection/>
    </xf>
    <xf numFmtId="0" fontId="25" fillId="0" borderId="11" xfId="54" applyFont="1" applyBorder="1">
      <alignment/>
      <protection/>
    </xf>
    <xf numFmtId="0" fontId="21" fillId="0" borderId="0" xfId="0" applyFont="1" applyBorder="1" applyAlignment="1">
      <alignment horizontal="left" wrapText="1"/>
    </xf>
    <xf numFmtId="0" fontId="10" fillId="0" borderId="12" xfId="57" applyFont="1" applyBorder="1">
      <alignment/>
      <protection/>
    </xf>
    <xf numFmtId="0" fontId="25" fillId="0" borderId="11" xfId="0" applyFont="1" applyBorder="1" applyAlignment="1">
      <alignment horizontal="center"/>
    </xf>
    <xf numFmtId="180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vertical="center"/>
    </xf>
    <xf numFmtId="2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7" fillId="0" borderId="0" xfId="57" applyFill="1">
      <alignment/>
      <protection/>
    </xf>
    <xf numFmtId="0" fontId="27" fillId="0" borderId="0" xfId="57" applyFont="1">
      <alignment/>
      <protection/>
    </xf>
    <xf numFmtId="0" fontId="27" fillId="0" borderId="11" xfId="57" applyFill="1" applyBorder="1">
      <alignment/>
      <protection/>
    </xf>
    <xf numFmtId="0" fontId="25" fillId="0" borderId="11" xfId="57" applyFont="1" applyFill="1" applyBorder="1" applyAlignment="1">
      <alignment horizontal="left" vertical="distributed"/>
      <protection/>
    </xf>
    <xf numFmtId="1" fontId="25" fillId="0" borderId="11" xfId="57" applyNumberFormat="1" applyFont="1" applyFill="1" applyBorder="1" applyAlignment="1">
      <alignment horizontal="center"/>
      <protection/>
    </xf>
    <xf numFmtId="180" fontId="25" fillId="0" borderId="11" xfId="57" applyNumberFormat="1" applyFont="1" applyFill="1" applyBorder="1" applyAlignment="1">
      <alignment horizontal="center"/>
      <protection/>
    </xf>
    <xf numFmtId="181" fontId="25" fillId="0" borderId="11" xfId="57" applyNumberFormat="1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left" wrapText="1"/>
      <protection/>
    </xf>
    <xf numFmtId="0" fontId="25" fillId="0" borderId="0" xfId="57" applyFont="1">
      <alignment/>
      <protection/>
    </xf>
    <xf numFmtId="0" fontId="25" fillId="0" borderId="0" xfId="57" applyFont="1" applyFill="1">
      <alignment/>
      <protection/>
    </xf>
    <xf numFmtId="0" fontId="29" fillId="0" borderId="0" xfId="57" applyFont="1">
      <alignment/>
      <protection/>
    </xf>
    <xf numFmtId="0" fontId="25" fillId="0" borderId="11" xfId="0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80" fontId="25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80" fontId="25" fillId="0" borderId="11" xfId="0" applyNumberFormat="1" applyFont="1" applyFill="1" applyBorder="1" applyAlignment="1">
      <alignment horizontal="center" vertical="distributed"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horizontal="left"/>
      <protection/>
    </xf>
    <xf numFmtId="0" fontId="26" fillId="0" borderId="0" xfId="57" applyFont="1" applyAlignment="1">
      <alignment horizontal="center"/>
      <protection/>
    </xf>
    <xf numFmtId="0" fontId="25" fillId="0" borderId="13" xfId="57" applyFont="1" applyFill="1" applyBorder="1" applyAlignment="1">
      <alignment horizontal="center" wrapText="1"/>
      <protection/>
    </xf>
    <xf numFmtId="0" fontId="30" fillId="0" borderId="0" xfId="57" applyFont="1" applyFill="1">
      <alignment/>
      <protection/>
    </xf>
    <xf numFmtId="0" fontId="29" fillId="0" borderId="0" xfId="57" applyFont="1" applyFill="1">
      <alignment/>
      <protection/>
    </xf>
    <xf numFmtId="0" fontId="27" fillId="0" borderId="14" xfId="57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Fill="1" applyAlignment="1">
      <alignment horizontal="center"/>
      <protection/>
    </xf>
    <xf numFmtId="0" fontId="21" fillId="0" borderId="11" xfId="57" applyFont="1" applyBorder="1">
      <alignment/>
      <protection/>
    </xf>
    <xf numFmtId="0" fontId="25" fillId="0" borderId="0" xfId="57" applyFont="1" applyAlignment="1">
      <alignment horizontal="center" wrapText="1"/>
      <protection/>
    </xf>
    <xf numFmtId="1" fontId="25" fillId="0" borderId="14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1" xfId="0" applyNumberFormat="1" applyFont="1" applyBorder="1" applyAlignment="1">
      <alignment horizontal="left" vertical="center"/>
    </xf>
    <xf numFmtId="0" fontId="25" fillId="0" borderId="0" xfId="57" applyFont="1" applyFill="1" applyBorder="1">
      <alignment/>
      <protection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/>
    </xf>
    <xf numFmtId="0" fontId="23" fillId="26" borderId="11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left" vertical="center" wrapText="1"/>
    </xf>
    <xf numFmtId="2" fontId="20" fillId="0" borderId="1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/>
    </xf>
    <xf numFmtId="1" fontId="21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80" fontId="21" fillId="0" borderId="0" xfId="0" applyNumberFormat="1" applyFont="1" applyBorder="1" applyAlignment="1">
      <alignment horizontal="left"/>
    </xf>
    <xf numFmtId="181" fontId="21" fillId="0" borderId="0" xfId="0" applyNumberFormat="1" applyFont="1" applyBorder="1" applyAlignment="1">
      <alignment horizontal="left"/>
    </xf>
    <xf numFmtId="0" fontId="21" fillId="26" borderId="0" xfId="0" applyFont="1" applyFill="1" applyBorder="1" applyAlignment="1">
      <alignment horizontal="left"/>
    </xf>
    <xf numFmtId="1" fontId="21" fillId="26" borderId="0" xfId="0" applyNumberFormat="1" applyFont="1" applyFill="1" applyBorder="1" applyAlignment="1">
      <alignment horizontal="left"/>
    </xf>
    <xf numFmtId="0" fontId="21" fillId="26" borderId="0" xfId="0" applyFont="1" applyFill="1" applyBorder="1" applyAlignment="1">
      <alignment horizontal="left" vertical="center"/>
    </xf>
    <xf numFmtId="180" fontId="21" fillId="26" borderId="0" xfId="0" applyNumberFormat="1" applyFont="1" applyFill="1" applyBorder="1" applyAlignment="1">
      <alignment horizontal="left"/>
    </xf>
    <xf numFmtId="181" fontId="21" fillId="26" borderId="0" xfId="0" applyNumberFormat="1" applyFont="1" applyFill="1" applyBorder="1" applyAlignment="1">
      <alignment horizontal="left"/>
    </xf>
    <xf numFmtId="0" fontId="21" fillId="26" borderId="0" xfId="0" applyNumberFormat="1" applyFont="1" applyFill="1" applyBorder="1" applyAlignment="1">
      <alignment horizontal="left" vertical="center"/>
    </xf>
    <xf numFmtId="180" fontId="21" fillId="26" borderId="0" xfId="0" applyNumberFormat="1" applyFont="1" applyFill="1" applyBorder="1" applyAlignment="1">
      <alignment horizontal="left" vertical="center"/>
    </xf>
    <xf numFmtId="0" fontId="10" fillId="27" borderId="11" xfId="57" applyFont="1" applyFill="1" applyBorder="1">
      <alignment/>
      <protection/>
    </xf>
    <xf numFmtId="0" fontId="25" fillId="27" borderId="11" xfId="57" applyFont="1" applyFill="1" applyBorder="1" applyAlignment="1">
      <alignment horizontal="center"/>
      <protection/>
    </xf>
    <xf numFmtId="0" fontId="25" fillId="27" borderId="11" xfId="57" applyFont="1" applyFill="1" applyBorder="1" applyAlignment="1">
      <alignment horizontal="left"/>
      <protection/>
    </xf>
    <xf numFmtId="0" fontId="27" fillId="27" borderId="0" xfId="57" applyFill="1">
      <alignment/>
      <protection/>
    </xf>
    <xf numFmtId="49" fontId="25" fillId="27" borderId="11" xfId="57" applyNumberFormat="1" applyFont="1" applyFill="1" applyBorder="1" applyAlignment="1">
      <alignment horizontal="center"/>
      <protection/>
    </xf>
    <xf numFmtId="0" fontId="26" fillId="27" borderId="11" xfId="57" applyFont="1" applyFill="1" applyBorder="1">
      <alignment/>
      <protection/>
    </xf>
    <xf numFmtId="0" fontId="27" fillId="27" borderId="11" xfId="57" applyFill="1" applyBorder="1">
      <alignment/>
      <protection/>
    </xf>
    <xf numFmtId="0" fontId="25" fillId="27" borderId="11" xfId="57" applyFont="1" applyFill="1" applyBorder="1" applyAlignment="1">
      <alignment horizontal="center" vertical="center"/>
      <protection/>
    </xf>
    <xf numFmtId="49" fontId="25" fillId="27" borderId="11" xfId="57" applyNumberFormat="1" applyFont="1" applyFill="1" applyBorder="1" applyAlignment="1">
      <alignment horizontal="center" vertical="center"/>
      <protection/>
    </xf>
    <xf numFmtId="0" fontId="25" fillId="27" borderId="11" xfId="57" applyFont="1" applyFill="1" applyBorder="1" applyAlignment="1">
      <alignment/>
      <protection/>
    </xf>
    <xf numFmtId="0" fontId="25" fillId="0" borderId="0" xfId="57" applyFont="1" applyBorder="1" applyAlignment="1">
      <alignment horizontal="left"/>
      <protection/>
    </xf>
    <xf numFmtId="0" fontId="27" fillId="0" borderId="0" xfId="57" applyBorder="1">
      <alignment/>
      <protection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2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3" fillId="26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5" fillId="0" borderId="15" xfId="57" applyFont="1" applyBorder="1" applyAlignment="1">
      <alignment horizontal="left"/>
      <protection/>
    </xf>
    <xf numFmtId="0" fontId="25" fillId="0" borderId="0" xfId="57" applyFont="1" applyFill="1" applyBorder="1" applyAlignment="1">
      <alignment horizontal="left"/>
      <protection/>
    </xf>
    <xf numFmtId="0" fontId="25" fillId="0" borderId="15" xfId="57" applyFont="1" applyBorder="1" applyAlignment="1">
      <alignment horizontal="left" vertical="top"/>
      <protection/>
    </xf>
    <xf numFmtId="0" fontId="25" fillId="0" borderId="15" xfId="57" applyFont="1" applyFill="1" applyBorder="1" applyAlignment="1">
      <alignment horizontal="left"/>
      <protection/>
    </xf>
    <xf numFmtId="0" fontId="25" fillId="0" borderId="15" xfId="57" applyFont="1" applyFill="1" applyBorder="1">
      <alignment/>
      <protection/>
    </xf>
    <xf numFmtId="0" fontId="25" fillId="0" borderId="0" xfId="57" applyFont="1" applyFill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Border="1" applyAlignment="1">
      <alignment horizontal="left" vertical="top"/>
      <protection/>
    </xf>
    <xf numFmtId="2" fontId="25" fillId="0" borderId="11" xfId="57" applyNumberFormat="1" applyFont="1" applyFill="1" applyBorder="1" applyAlignment="1">
      <alignment horizontal="center" wrapText="1"/>
      <protection/>
    </xf>
    <xf numFmtId="2" fontId="23" fillId="28" borderId="11" xfId="0" applyNumberFormat="1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3" fillId="28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/>
    </xf>
    <xf numFmtId="1" fontId="21" fillId="0" borderId="11" xfId="0" applyNumberFormat="1" applyFont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1" xfId="57" applyFont="1" applyBorder="1" applyAlignment="1">
      <alignment horizontal="center" vertical="center"/>
      <protection/>
    </xf>
    <xf numFmtId="0" fontId="25" fillId="0" borderId="0" xfId="57" applyFont="1" applyFill="1" applyBorder="1" applyAlignment="1">
      <alignment wrapText="1"/>
      <protection/>
    </xf>
    <xf numFmtId="0" fontId="26" fillId="0" borderId="11" xfId="57" applyFont="1" applyFill="1" applyBorder="1" applyAlignment="1">
      <alignment horizontal="center"/>
      <protection/>
    </xf>
    <xf numFmtId="180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5" fillId="27" borderId="11" xfId="57" applyNumberFormat="1" applyFont="1" applyFill="1" applyBorder="1" applyAlignment="1">
      <alignment horizontal="center" vertical="center"/>
      <protection/>
    </xf>
    <xf numFmtId="0" fontId="25" fillId="27" borderId="11" xfId="57" applyFont="1" applyFill="1" applyBorder="1">
      <alignment/>
      <protection/>
    </xf>
    <xf numFmtId="0" fontId="25" fillId="27" borderId="11" xfId="57" applyFont="1" applyFill="1" applyBorder="1" applyAlignment="1">
      <alignment horizontal="center" wrapText="1"/>
      <protection/>
    </xf>
    <xf numFmtId="2" fontId="25" fillId="0" borderId="11" xfId="57" applyNumberFormat="1" applyFont="1" applyFill="1" applyBorder="1" applyAlignment="1">
      <alignment horizontal="center" vertic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0" fontId="2" fillId="0" borderId="12" xfId="57" applyFont="1" applyFill="1" applyBorder="1" applyAlignment="1">
      <alignment wrapText="1"/>
      <protection/>
    </xf>
    <xf numFmtId="0" fontId="2" fillId="0" borderId="13" xfId="57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25" fillId="0" borderId="11" xfId="57" applyFont="1" applyFill="1" applyBorder="1" applyAlignment="1">
      <alignment vertical="center" wrapText="1"/>
      <protection/>
    </xf>
    <xf numFmtId="0" fontId="25" fillId="0" borderId="11" xfId="57" applyFont="1" applyFill="1" applyBorder="1" applyAlignment="1">
      <alignment/>
      <protection/>
    </xf>
    <xf numFmtId="0" fontId="26" fillId="0" borderId="11" xfId="57" applyFont="1" applyBorder="1" applyAlignment="1">
      <alignment horizontal="center"/>
      <protection/>
    </xf>
    <xf numFmtId="0" fontId="25" fillId="0" borderId="16" xfId="0" applyFont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5" fillId="0" borderId="16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180" fontId="25" fillId="0" borderId="16" xfId="0" applyNumberFormat="1" applyFont="1" applyBorder="1" applyAlignment="1">
      <alignment horizontal="center"/>
    </xf>
    <xf numFmtId="0" fontId="25" fillId="0" borderId="16" xfId="57" applyFont="1" applyBorder="1" applyAlignment="1">
      <alignment horizontal="left" vertical="top"/>
      <protection/>
    </xf>
    <xf numFmtId="0" fontId="25" fillId="0" borderId="16" xfId="57" applyFont="1" applyBorder="1" applyAlignment="1">
      <alignment horizontal="left" vertical="distributed"/>
      <protection/>
    </xf>
    <xf numFmtId="1" fontId="26" fillId="0" borderId="11" xfId="57" applyNumberFormat="1" applyFont="1" applyFill="1" applyBorder="1" applyAlignment="1">
      <alignment horizontal="center" vertical="center"/>
      <protection/>
    </xf>
    <xf numFmtId="180" fontId="25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distributed"/>
    </xf>
    <xf numFmtId="0" fontId="26" fillId="0" borderId="11" xfId="57" applyFont="1" applyBorder="1" applyAlignment="1">
      <alignment horizontal="center" wrapText="1"/>
      <protection/>
    </xf>
    <xf numFmtId="0" fontId="26" fillId="0" borderId="11" xfId="54" applyFont="1" applyBorder="1" applyAlignment="1">
      <alignment horizontal="center" vertical="center"/>
      <protection/>
    </xf>
    <xf numFmtId="0" fontId="26" fillId="0" borderId="11" xfId="54" applyFont="1" applyFill="1" applyBorder="1" applyAlignment="1">
      <alignment horizontal="center" vertical="center"/>
      <protection/>
    </xf>
    <xf numFmtId="180" fontId="25" fillId="0" borderId="11" xfId="54" applyNumberFormat="1" applyFont="1" applyBorder="1" applyAlignment="1">
      <alignment horizontal="center" vertical="center"/>
      <protection/>
    </xf>
    <xf numFmtId="0" fontId="25" fillId="0" borderId="11" xfId="57" applyFont="1" applyBorder="1" applyAlignment="1">
      <alignment vertical="center" wrapText="1"/>
      <protection/>
    </xf>
    <xf numFmtId="0" fontId="23" fillId="26" borderId="11" xfId="0" applyFont="1" applyFill="1" applyBorder="1" applyAlignment="1">
      <alignment horizontal="left"/>
    </xf>
    <xf numFmtId="0" fontId="23" fillId="26" borderId="11" xfId="0" applyFont="1" applyFill="1" applyBorder="1" applyAlignment="1">
      <alignment/>
    </xf>
    <xf numFmtId="0" fontId="23" fillId="26" borderId="11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 wrapText="1"/>
    </xf>
    <xf numFmtId="0" fontId="31" fillId="0" borderId="11" xfId="57" applyFont="1" applyBorder="1">
      <alignment/>
      <protection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/>
    </xf>
    <xf numFmtId="182" fontId="23" fillId="26" borderId="11" xfId="0" applyNumberFormat="1" applyFont="1" applyFill="1" applyBorder="1" applyAlignment="1">
      <alignment horizontal="center" vertical="center"/>
    </xf>
    <xf numFmtId="16" fontId="23" fillId="26" borderId="11" xfId="0" applyNumberFormat="1" applyFont="1" applyFill="1" applyBorder="1" applyAlignment="1">
      <alignment horizontal="center" vertical="center"/>
    </xf>
    <xf numFmtId="0" fontId="23" fillId="26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2" fontId="33" fillId="26" borderId="1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" fontId="20" fillId="26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3" fillId="26" borderId="16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2" fontId="21" fillId="0" borderId="11" xfId="0" applyNumberFormat="1" applyFont="1" applyBorder="1" applyAlignment="1">
      <alignment horizontal="left" vertical="center"/>
    </xf>
    <xf numFmtId="0" fontId="21" fillId="26" borderId="11" xfId="0" applyFont="1" applyFill="1" applyBorder="1" applyAlignment="1">
      <alignment horizontal="left" vertical="center"/>
    </xf>
    <xf numFmtId="0" fontId="21" fillId="26" borderId="11" xfId="0" applyNumberFormat="1" applyFont="1" applyFill="1" applyBorder="1" applyAlignment="1">
      <alignment horizontal="left" vertical="center"/>
    </xf>
    <xf numFmtId="2" fontId="21" fillId="0" borderId="11" xfId="0" applyNumberFormat="1" applyFont="1" applyFill="1" applyBorder="1" applyAlignment="1">
      <alignment horizontal="left" vertical="center"/>
    </xf>
    <xf numFmtId="2" fontId="21" fillId="0" borderId="2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11" xfId="54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" fontId="21" fillId="0" borderId="11" xfId="0" applyNumberFormat="1" applyFont="1" applyBorder="1" applyAlignment="1">
      <alignment horizontal="left" vertical="center" wrapText="1"/>
    </xf>
    <xf numFmtId="1" fontId="25" fillId="0" borderId="14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distributed"/>
    </xf>
    <xf numFmtId="2" fontId="25" fillId="0" borderId="11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/>
    </xf>
    <xf numFmtId="0" fontId="25" fillId="29" borderId="11" xfId="57" applyFont="1" applyFill="1" applyBorder="1">
      <alignment/>
      <protection/>
    </xf>
    <xf numFmtId="0" fontId="26" fillId="29" borderId="11" xfId="57" applyFont="1" applyFill="1" applyBorder="1" applyAlignment="1">
      <alignment horizontal="center"/>
      <protection/>
    </xf>
    <xf numFmtId="0" fontId="25" fillId="29" borderId="11" xfId="57" applyFont="1" applyFill="1" applyBorder="1" applyAlignment="1">
      <alignment horizontal="center"/>
      <protection/>
    </xf>
    <xf numFmtId="0" fontId="25" fillId="29" borderId="11" xfId="57" applyFont="1" applyFill="1" applyBorder="1" applyAlignment="1">
      <alignment horizontal="right"/>
      <protection/>
    </xf>
    <xf numFmtId="0" fontId="25" fillId="29" borderId="11" xfId="57" applyFont="1" applyFill="1" applyBorder="1" applyAlignment="1">
      <alignment horizontal="left"/>
      <protection/>
    </xf>
    <xf numFmtId="0" fontId="27" fillId="29" borderId="0" xfId="57" applyFill="1">
      <alignment/>
      <protection/>
    </xf>
    <xf numFmtId="2" fontId="21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left" vertical="center" wrapText="1"/>
    </xf>
    <xf numFmtId="2" fontId="23" fillId="28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left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49" fontId="25" fillId="0" borderId="11" xfId="5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center" wrapText="1"/>
    </xf>
    <xf numFmtId="1" fontId="23" fillId="28" borderId="11" xfId="0" applyNumberFormat="1" applyFont="1" applyFill="1" applyBorder="1" applyAlignment="1">
      <alignment horizontal="center" vertical="center"/>
    </xf>
    <xf numFmtId="0" fontId="25" fillId="0" borderId="0" xfId="57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7" fillId="0" borderId="0" xfId="57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" fontId="22" fillId="0" borderId="0" xfId="0" applyNumberFormat="1" applyFont="1" applyBorder="1" applyAlignment="1">
      <alignment/>
    </xf>
    <xf numFmtId="0" fontId="25" fillId="30" borderId="11" xfId="57" applyFont="1" applyFill="1" applyBorder="1">
      <alignment/>
      <protection/>
    </xf>
    <xf numFmtId="0" fontId="25" fillId="30" borderId="11" xfId="57" applyFont="1" applyFill="1" applyBorder="1" applyAlignment="1">
      <alignment horizontal="center" wrapText="1"/>
      <protection/>
    </xf>
    <xf numFmtId="0" fontId="25" fillId="30" borderId="11" xfId="57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0" fontId="26" fillId="30" borderId="11" xfId="57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 wrapText="1"/>
      <protection/>
    </xf>
    <xf numFmtId="2" fontId="21" fillId="0" borderId="11" xfId="0" applyNumberFormat="1" applyFont="1" applyFill="1" applyBorder="1" applyAlignment="1">
      <alignment horizontal="center" vertical="center" wrapText="1"/>
    </xf>
    <xf numFmtId="0" fontId="26" fillId="30" borderId="11" xfId="57" applyNumberFormat="1" applyFont="1" applyFill="1" applyBorder="1" applyAlignment="1">
      <alignment horizontal="center" vertical="center"/>
      <protection/>
    </xf>
    <xf numFmtId="1" fontId="26" fillId="0" borderId="11" xfId="57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5" fillId="0" borderId="13" xfId="57" applyFont="1" applyFill="1" applyBorder="1" applyAlignment="1">
      <alignment wrapText="1"/>
      <protection/>
    </xf>
    <xf numFmtId="180" fontId="25" fillId="0" borderId="13" xfId="0" applyNumberFormat="1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 horizontal="center"/>
    </xf>
    <xf numFmtId="0" fontId="40" fillId="30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center"/>
    </xf>
    <xf numFmtId="49" fontId="25" fillId="0" borderId="11" xfId="57" applyNumberFormat="1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2" fontId="40" fillId="0" borderId="11" xfId="56" applyNumberFormat="1" applyFont="1" applyBorder="1" applyAlignment="1">
      <alignment horizontal="center" vertical="center"/>
      <protection/>
    </xf>
    <xf numFmtId="1" fontId="20" fillId="0" borderId="11" xfId="0" applyNumberFormat="1" applyFont="1" applyBorder="1" applyAlignment="1">
      <alignment horizontal="center" vertical="center" wrapText="1"/>
    </xf>
    <xf numFmtId="0" fontId="10" fillId="0" borderId="14" xfId="57" applyFont="1" applyBorder="1" applyAlignment="1">
      <alignment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5" fillId="30" borderId="11" xfId="57" applyFont="1" applyFill="1" applyBorder="1" applyAlignment="1">
      <alignment horizontal="center" vertical="center"/>
      <protection/>
    </xf>
    <xf numFmtId="2" fontId="25" fillId="30" borderId="11" xfId="57" applyNumberFormat="1" applyFont="1" applyFill="1" applyBorder="1" applyAlignment="1">
      <alignment horizontal="center" vertical="center"/>
      <protection/>
    </xf>
    <xf numFmtId="2" fontId="40" fillId="0" borderId="11" xfId="0" applyNumberFormat="1" applyFont="1" applyBorder="1" applyAlignment="1">
      <alignment horizontal="center" vertical="center"/>
    </xf>
    <xf numFmtId="0" fontId="25" fillId="0" borderId="13" xfId="57" applyFont="1" applyBorder="1">
      <alignment/>
      <protection/>
    </xf>
    <xf numFmtId="0" fontId="26" fillId="0" borderId="13" xfId="57" applyFont="1" applyBorder="1" applyAlignment="1">
      <alignment horizontal="center"/>
      <protection/>
    </xf>
    <xf numFmtId="2" fontId="25" fillId="0" borderId="13" xfId="0" applyNumberFormat="1" applyFont="1" applyBorder="1" applyAlignment="1">
      <alignment horizontal="center" vertical="center" wrapText="1"/>
    </xf>
    <xf numFmtId="180" fontId="25" fillId="0" borderId="13" xfId="0" applyNumberFormat="1" applyFont="1" applyBorder="1" applyAlignment="1">
      <alignment vertical="center" wrapText="1"/>
    </xf>
    <xf numFmtId="180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distributed"/>
    </xf>
    <xf numFmtId="0" fontId="26" fillId="0" borderId="13" xfId="57" applyFont="1" applyFill="1" applyBorder="1" applyAlignment="1">
      <alignment horizontal="center" vertical="center"/>
      <protection/>
    </xf>
    <xf numFmtId="0" fontId="25" fillId="24" borderId="11" xfId="57" applyFont="1" applyFill="1" applyBorder="1" applyAlignment="1">
      <alignment horizontal="center" vertical="center"/>
      <protection/>
    </xf>
    <xf numFmtId="0" fontId="25" fillId="24" borderId="16" xfId="57" applyFont="1" applyFill="1" applyBorder="1" applyAlignment="1">
      <alignment horizontal="center" vertical="center"/>
      <protection/>
    </xf>
    <xf numFmtId="0" fontId="25" fillId="0" borderId="13" xfId="57" applyFont="1" applyFill="1" applyBorder="1" applyAlignment="1">
      <alignment horizontal="center"/>
      <protection/>
    </xf>
    <xf numFmtId="0" fontId="25" fillId="0" borderId="11" xfId="0" applyFont="1" applyBorder="1" applyAlignment="1">
      <alignment horizontal="left" vertical="top" wrapText="1"/>
    </xf>
    <xf numFmtId="2" fontId="25" fillId="0" borderId="11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1" xfId="0" applyNumberFormat="1" applyFont="1" applyBorder="1" applyAlignment="1">
      <alignment horizontal="center" vertical="top" wrapText="1"/>
    </xf>
    <xf numFmtId="2" fontId="25" fillId="0" borderId="14" xfId="0" applyNumberFormat="1" applyFont="1" applyBorder="1" applyAlignment="1">
      <alignment vertical="top" wrapText="1"/>
    </xf>
    <xf numFmtId="0" fontId="25" fillId="0" borderId="11" xfId="0" applyFont="1" applyBorder="1" applyAlignment="1">
      <alignment horizontal="left" wrapText="1"/>
    </xf>
    <xf numFmtId="180" fontId="25" fillId="0" borderId="14" xfId="0" applyNumberFormat="1" applyFont="1" applyBorder="1" applyAlignment="1">
      <alignment horizontal="center"/>
    </xf>
    <xf numFmtId="49" fontId="25" fillId="0" borderId="11" xfId="57" applyNumberFormat="1" applyFont="1" applyBorder="1" applyAlignment="1">
      <alignment horizontal="center" vertical="center"/>
      <protection/>
    </xf>
    <xf numFmtId="0" fontId="25" fillId="0" borderId="16" xfId="57" applyFont="1" applyBorder="1">
      <alignment/>
      <protection/>
    </xf>
    <xf numFmtId="0" fontId="25" fillId="0" borderId="11" xfId="54" applyFont="1" applyBorder="1" applyAlignment="1">
      <alignment horizontal="left" vertical="center"/>
      <protection/>
    </xf>
    <xf numFmtId="0" fontId="26" fillId="27" borderId="11" xfId="57" applyFont="1" applyFill="1" applyBorder="1" applyAlignment="1">
      <alignment horizontal="center"/>
      <protection/>
    </xf>
    <xf numFmtId="49" fontId="26" fillId="27" borderId="11" xfId="57" applyNumberFormat="1" applyFont="1" applyFill="1" applyBorder="1" applyAlignment="1">
      <alignment horizontal="center"/>
      <protection/>
    </xf>
    <xf numFmtId="0" fontId="26" fillId="30" borderId="11" xfId="57" applyFont="1" applyFill="1" applyBorder="1" applyAlignment="1">
      <alignment horizontal="center"/>
      <protection/>
    </xf>
    <xf numFmtId="0" fontId="26" fillId="30" borderId="11" xfId="57" applyNumberFormat="1" applyFont="1" applyFill="1" applyBorder="1" applyAlignment="1">
      <alignment horizontal="center"/>
      <protection/>
    </xf>
    <xf numFmtId="0" fontId="26" fillId="0" borderId="11" xfId="57" applyFont="1" applyFill="1" applyBorder="1" applyAlignment="1">
      <alignment vertical="center" wrapText="1"/>
      <protection/>
    </xf>
    <xf numFmtId="0" fontId="26" fillId="0" borderId="11" xfId="57" applyFont="1" applyFill="1" applyBorder="1" applyAlignment="1">
      <alignment horizontal="center" wrapText="1"/>
      <protection/>
    </xf>
    <xf numFmtId="0" fontId="26" fillId="0" borderId="11" xfId="57" applyNumberFormat="1" applyFont="1" applyFill="1" applyBorder="1" applyAlignment="1">
      <alignment horizontal="center"/>
      <protection/>
    </xf>
    <xf numFmtId="16" fontId="26" fillId="0" borderId="11" xfId="57" applyNumberFormat="1" applyFont="1" applyFill="1" applyBorder="1" applyAlignment="1">
      <alignment horizontal="center" vertical="center"/>
      <protection/>
    </xf>
    <xf numFmtId="0" fontId="21" fillId="26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26" fillId="0" borderId="0" xfId="57" applyFont="1" applyFill="1" applyBorder="1" applyAlignment="1">
      <alignment horizontal="center"/>
      <protection/>
    </xf>
    <xf numFmtId="49" fontId="25" fillId="0" borderId="0" xfId="57" applyNumberFormat="1" applyFont="1" applyBorder="1" applyAlignment="1">
      <alignment horizontal="center"/>
      <protection/>
    </xf>
    <xf numFmtId="2" fontId="25" fillId="30" borderId="11" xfId="57" applyNumberFormat="1" applyFont="1" applyFill="1" applyBorder="1" applyAlignment="1">
      <alignment horizontal="center"/>
      <protection/>
    </xf>
    <xf numFmtId="0" fontId="21" fillId="0" borderId="11" xfId="0" applyFont="1" applyBorder="1" applyAlignment="1">
      <alignment/>
    </xf>
    <xf numFmtId="0" fontId="40" fillId="31" borderId="12" xfId="53" applyFont="1" applyFill="1" applyBorder="1" applyAlignment="1">
      <alignment horizontal="left" vertical="center"/>
      <protection/>
    </xf>
    <xf numFmtId="0" fontId="41" fillId="31" borderId="12" xfId="53" applyFont="1" applyFill="1" applyBorder="1" applyAlignment="1">
      <alignment horizontal="center" vertical="center"/>
      <protection/>
    </xf>
    <xf numFmtId="2" fontId="40" fillId="31" borderId="11" xfId="0" applyNumberFormat="1" applyFont="1" applyFill="1" applyBorder="1" applyAlignment="1">
      <alignment horizontal="center"/>
    </xf>
    <xf numFmtId="0" fontId="25" fillId="31" borderId="11" xfId="54" applyFont="1" applyFill="1" applyBorder="1" applyAlignment="1">
      <alignment horizontal="center" vertical="center"/>
      <protection/>
    </xf>
    <xf numFmtId="0" fontId="25" fillId="31" borderId="11" xfId="54" applyFont="1" applyFill="1" applyBorder="1" applyAlignment="1">
      <alignment horizontal="left" vertical="center"/>
      <protection/>
    </xf>
    <xf numFmtId="0" fontId="40" fillId="31" borderId="11" xfId="0" applyFont="1" applyFill="1" applyBorder="1" applyAlignment="1">
      <alignment horizontal="center"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" fontId="41" fillId="0" borderId="29" xfId="62" applyNumberFormat="1" applyFont="1" applyFill="1" applyBorder="1" applyAlignment="1">
      <alignment horizontal="center" vertical="center"/>
    </xf>
    <xf numFmtId="2" fontId="41" fillId="0" borderId="29" xfId="62" applyNumberFormat="1" applyFont="1" applyFill="1" applyBorder="1" applyAlignment="1">
      <alignment horizontal="center" vertical="center"/>
    </xf>
    <xf numFmtId="0" fontId="25" fillId="0" borderId="14" xfId="57" applyFont="1" applyBorder="1" applyAlignment="1">
      <alignment horizontal="center" vertical="center"/>
      <protection/>
    </xf>
    <xf numFmtId="0" fontId="27" fillId="0" borderId="11" xfId="57" applyBorder="1" applyAlignment="1">
      <alignment horizontal="center"/>
      <protection/>
    </xf>
    <xf numFmtId="49" fontId="26" fillId="30" borderId="11" xfId="57" applyNumberFormat="1" applyFont="1" applyFill="1" applyBorder="1" applyAlignment="1">
      <alignment horizontal="center"/>
      <protection/>
    </xf>
    <xf numFmtId="0" fontId="25" fillId="0" borderId="12" xfId="54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0" xfId="57" applyFont="1" applyBorder="1">
      <alignment/>
      <protection/>
    </xf>
    <xf numFmtId="0" fontId="20" fillId="0" borderId="11" xfId="0" applyFont="1" applyBorder="1" applyAlignment="1">
      <alignment horizontal="left" vertical="center" wrapText="1" indent="1"/>
    </xf>
    <xf numFmtId="14" fontId="34" fillId="26" borderId="14" xfId="0" applyNumberFormat="1" applyFont="1" applyFill="1" applyBorder="1" applyAlignment="1">
      <alignment horizontal="center" vertical="center"/>
    </xf>
    <xf numFmtId="14" fontId="34" fillId="26" borderId="21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2" fontId="23" fillId="0" borderId="32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2" fontId="23" fillId="0" borderId="32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13" xfId="57" applyFont="1" applyBorder="1" applyAlignment="1">
      <alignment horizontal="center"/>
      <protection/>
    </xf>
    <xf numFmtId="0" fontId="25" fillId="0" borderId="35" xfId="57" applyFont="1" applyBorder="1" applyAlignment="1">
      <alignment horizontal="center"/>
      <protection/>
    </xf>
    <xf numFmtId="0" fontId="27" fillId="0" borderId="36" xfId="57" applyBorder="1" applyAlignment="1">
      <alignment horizontal="center"/>
      <protection/>
    </xf>
    <xf numFmtId="0" fontId="25" fillId="0" borderId="11" xfId="57" applyFont="1" applyBorder="1" applyAlignment="1">
      <alignment horizontal="center" vertical="center"/>
      <protection/>
    </xf>
    <xf numFmtId="0" fontId="25" fillId="0" borderId="13" xfId="57" applyFont="1" applyBorder="1" applyAlignment="1">
      <alignment horizontal="center" vertical="center"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3" xfId="57" applyFont="1" applyFill="1" applyBorder="1" applyAlignment="1">
      <alignment horizontal="center" vertical="center"/>
      <protection/>
    </xf>
    <xf numFmtId="0" fontId="25" fillId="0" borderId="13" xfId="57" applyFont="1" applyFill="1" applyBorder="1" applyAlignment="1">
      <alignment horizontal="center" vertical="center" wrapText="1"/>
      <protection/>
    </xf>
    <xf numFmtId="0" fontId="25" fillId="0" borderId="36" xfId="57" applyFont="1" applyFill="1" applyBorder="1" applyAlignment="1">
      <alignment horizontal="center"/>
      <protection/>
    </xf>
    <xf numFmtId="0" fontId="27" fillId="0" borderId="11" xfId="57" applyBorder="1" applyAlignment="1">
      <alignment horizontal="center" wrapText="1"/>
      <protection/>
    </xf>
    <xf numFmtId="0" fontId="25" fillId="0" borderId="11" xfId="57" applyFont="1" applyBorder="1" applyAlignment="1">
      <alignment horizontal="center"/>
      <protection/>
    </xf>
    <xf numFmtId="0" fontId="25" fillId="0" borderId="12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/>
      <protection/>
    </xf>
    <xf numFmtId="2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5" fillId="0" borderId="11" xfId="57" applyFont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7" fillId="0" borderId="11" xfId="57" applyBorder="1" applyAlignment="1">
      <alignment horizontal="center"/>
      <protection/>
    </xf>
    <xf numFmtId="0" fontId="25" fillId="0" borderId="11" xfId="57" applyFont="1" applyBorder="1" applyAlignment="1">
      <alignment horizontal="left" vertical="center"/>
      <protection/>
    </xf>
    <xf numFmtId="0" fontId="26" fillId="0" borderId="11" xfId="57" applyFont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/>
      <protection/>
    </xf>
    <xf numFmtId="0" fontId="25" fillId="0" borderId="13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wrapText="1"/>
      <protection/>
    </xf>
    <xf numFmtId="0" fontId="27" fillId="0" borderId="13" xfId="57" applyBorder="1" applyAlignment="1">
      <alignment horizontal="center"/>
      <protection/>
    </xf>
    <xf numFmtId="0" fontId="27" fillId="0" borderId="12" xfId="57" applyBorder="1" applyAlignment="1">
      <alignment horizontal="center"/>
      <protection/>
    </xf>
    <xf numFmtId="0" fontId="25" fillId="0" borderId="11" xfId="57" applyFont="1" applyBorder="1" applyAlignment="1">
      <alignment horizontal="center" vertical="distributed"/>
      <protection/>
    </xf>
    <xf numFmtId="0" fontId="27" fillId="0" borderId="11" xfId="57" applyBorder="1" applyAlignment="1">
      <alignment horizontal="center" vertical="center" wrapText="1"/>
      <protection/>
    </xf>
    <xf numFmtId="0" fontId="27" fillId="0" borderId="13" xfId="57" applyBorder="1" applyAlignment="1">
      <alignment horizontal="center" vertical="center" wrapText="1"/>
      <protection/>
    </xf>
    <xf numFmtId="0" fontId="27" fillId="0" borderId="12" xfId="57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Для перспективки все" xfId="54"/>
    <cellStyle name="Обычный 4" xfId="55"/>
    <cellStyle name="Обычный 5" xfId="56"/>
    <cellStyle name="Обычный_Для перспективки вс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AF270"/>
  <sheetViews>
    <sheetView zoomScale="103" zoomScaleNormal="103" zoomScalePageLayoutView="34" workbookViewId="0" topLeftCell="A235">
      <selection activeCell="G258" sqref="G258"/>
    </sheetView>
  </sheetViews>
  <sheetFormatPr defaultColWidth="9.00390625" defaultRowHeight="12.75"/>
  <cols>
    <col min="1" max="1" width="17.50390625" style="229" customWidth="1"/>
    <col min="2" max="2" width="55.375" style="258" customWidth="1"/>
    <col min="3" max="3" width="9.50390625" style="241" customWidth="1"/>
    <col min="4" max="7" width="11.375" style="286" customWidth="1"/>
    <col min="8" max="8" width="9.50390625" style="286" customWidth="1"/>
    <col min="9" max="9" width="19.50390625" style="254" customWidth="1"/>
    <col min="10" max="10" width="5.125" style="2" customWidth="1"/>
    <col min="11" max="16" width="6.625" style="2" customWidth="1"/>
    <col min="17" max="18" width="10.625" style="2" bestFit="1" customWidth="1"/>
    <col min="19" max="32" width="9.125" style="2" customWidth="1"/>
  </cols>
  <sheetData>
    <row r="1" spans="1:9" ht="15" customHeight="1">
      <c r="A1" s="225"/>
      <c r="B1" s="256"/>
      <c r="C1" s="230"/>
      <c r="D1" s="274"/>
      <c r="E1" s="274"/>
      <c r="F1" s="275"/>
      <c r="G1" s="404" t="s">
        <v>56</v>
      </c>
      <c r="H1" s="404"/>
      <c r="I1" s="404"/>
    </row>
    <row r="2" spans="1:9" ht="15" customHeight="1">
      <c r="A2" s="225"/>
      <c r="B2" s="256"/>
      <c r="C2" s="230"/>
      <c r="D2" s="274"/>
      <c r="E2" s="274"/>
      <c r="F2" s="274"/>
      <c r="G2" s="405" t="s">
        <v>1651</v>
      </c>
      <c r="H2" s="405"/>
      <c r="I2" s="405"/>
    </row>
    <row r="3" spans="1:9" ht="21" customHeight="1">
      <c r="A3" s="225"/>
      <c r="B3" s="256"/>
      <c r="C3" s="230"/>
      <c r="D3" s="274"/>
      <c r="E3" s="274"/>
      <c r="F3" s="276"/>
      <c r="G3" s="406" t="s">
        <v>1652</v>
      </c>
      <c r="H3" s="406"/>
      <c r="I3" s="406"/>
    </row>
    <row r="4" spans="1:9" ht="17.25" customHeight="1">
      <c r="A4" s="225"/>
      <c r="B4" s="256"/>
      <c r="C4" s="230"/>
      <c r="D4" s="274"/>
      <c r="E4" s="274"/>
      <c r="F4" s="276"/>
      <c r="G4" s="297"/>
      <c r="H4" s="297"/>
      <c r="I4" s="292"/>
    </row>
    <row r="5" spans="1:9" ht="15" customHeight="1">
      <c r="A5" s="407" t="s">
        <v>57</v>
      </c>
      <c r="B5" s="407"/>
      <c r="C5" s="407"/>
      <c r="D5" s="407"/>
      <c r="E5" s="407"/>
      <c r="F5" s="407"/>
      <c r="G5" s="407"/>
      <c r="H5" s="407"/>
      <c r="I5" s="407"/>
    </row>
    <row r="6" spans="1:9" ht="15" customHeight="1">
      <c r="A6" s="408" t="s">
        <v>58</v>
      </c>
      <c r="B6" s="408"/>
      <c r="C6" s="408"/>
      <c r="D6" s="408"/>
      <c r="E6" s="408"/>
      <c r="F6" s="408"/>
      <c r="G6" s="408"/>
      <c r="H6" s="408"/>
      <c r="I6" s="408"/>
    </row>
    <row r="7" spans="1:9" ht="15" customHeight="1">
      <c r="A7" s="408" t="s">
        <v>1650</v>
      </c>
      <c r="B7" s="408"/>
      <c r="C7" s="408"/>
      <c r="D7" s="408"/>
      <c r="E7" s="408"/>
      <c r="F7" s="408"/>
      <c r="G7" s="408"/>
      <c r="H7" s="408"/>
      <c r="I7" s="408"/>
    </row>
    <row r="8" spans="1:9" ht="15" customHeight="1">
      <c r="A8" s="391" t="s">
        <v>59</v>
      </c>
      <c r="B8" s="402" t="s">
        <v>60</v>
      </c>
      <c r="C8" s="410" t="s">
        <v>61</v>
      </c>
      <c r="D8" s="409" t="s">
        <v>62</v>
      </c>
      <c r="E8" s="409"/>
      <c r="F8" s="409"/>
      <c r="G8" s="412" t="s">
        <v>63</v>
      </c>
      <c r="H8" s="397" t="s">
        <v>64</v>
      </c>
      <c r="I8" s="400" t="s">
        <v>65</v>
      </c>
    </row>
    <row r="9" spans="1:9" ht="48" customHeight="1">
      <c r="A9" s="392"/>
      <c r="B9" s="403"/>
      <c r="C9" s="411"/>
      <c r="D9" s="277" t="s">
        <v>66</v>
      </c>
      <c r="E9" s="277" t="s">
        <v>67</v>
      </c>
      <c r="F9" s="277" t="s">
        <v>68</v>
      </c>
      <c r="G9" s="413"/>
      <c r="H9" s="398"/>
      <c r="I9" s="401"/>
    </row>
    <row r="10" spans="1:24" ht="15" customHeight="1">
      <c r="A10" s="389" t="s">
        <v>1637</v>
      </c>
      <c r="B10" s="390"/>
      <c r="C10" s="390"/>
      <c r="D10" s="390"/>
      <c r="E10" s="390"/>
      <c r="F10" s="390"/>
      <c r="G10" s="390"/>
      <c r="H10" s="390"/>
      <c r="I10" s="243"/>
      <c r="P10" s="291"/>
      <c r="Q10" s="291"/>
      <c r="R10" s="291"/>
      <c r="S10" s="291"/>
      <c r="T10" s="291"/>
      <c r="U10" s="291"/>
      <c r="V10" s="291"/>
      <c r="W10" s="291"/>
      <c r="X10" s="291"/>
    </row>
    <row r="11" spans="1:10" ht="15.75" customHeight="1">
      <c r="A11" s="115" t="s">
        <v>69</v>
      </c>
      <c r="B11" s="361" t="s">
        <v>1683</v>
      </c>
      <c r="C11" s="234">
        <v>55</v>
      </c>
      <c r="D11" s="119">
        <v>3.45</v>
      </c>
      <c r="E11" s="119">
        <v>1.16</v>
      </c>
      <c r="F11" s="119">
        <v>31.33</v>
      </c>
      <c r="G11" s="119">
        <v>146.2</v>
      </c>
      <c r="H11" s="119">
        <v>1.5</v>
      </c>
      <c r="I11" s="300">
        <v>1</v>
      </c>
      <c r="J11" s="166"/>
    </row>
    <row r="12" spans="1:10" ht="15.75" customHeight="1">
      <c r="A12" s="115"/>
      <c r="B12" s="65" t="s">
        <v>500</v>
      </c>
      <c r="C12" s="182">
        <v>200</v>
      </c>
      <c r="D12" s="9">
        <v>5.798</v>
      </c>
      <c r="E12" s="9">
        <v>5.478</v>
      </c>
      <c r="F12" s="9">
        <v>18.572</v>
      </c>
      <c r="G12" s="9">
        <v>146.8</v>
      </c>
      <c r="H12" s="9">
        <v>0.91</v>
      </c>
      <c r="I12" s="8">
        <v>94</v>
      </c>
      <c r="J12" s="166"/>
    </row>
    <row r="13" spans="1:16" ht="15.75" customHeight="1">
      <c r="A13" s="115"/>
      <c r="B13" s="37" t="s">
        <v>89</v>
      </c>
      <c r="C13" s="182">
        <v>180</v>
      </c>
      <c r="D13" s="9">
        <v>2.8529999999999998</v>
      </c>
      <c r="E13" s="9">
        <v>2.412</v>
      </c>
      <c r="F13" s="9">
        <v>14.364000000000003</v>
      </c>
      <c r="G13" s="9">
        <v>90.999</v>
      </c>
      <c r="H13" s="9">
        <v>1.17</v>
      </c>
      <c r="I13" s="8">
        <v>395</v>
      </c>
      <c r="J13" s="165"/>
      <c r="K13" s="2" t="e">
        <f>SUM(#REF!/1.2)</f>
        <v>#REF!</v>
      </c>
      <c r="L13" s="2" t="e">
        <f>SUM(#REF!/1.2)</f>
        <v>#REF!</v>
      </c>
      <c r="M13" s="2" t="e">
        <f>SUM(#REF!/1.2)</f>
        <v>#REF!</v>
      </c>
      <c r="N13" s="2" t="e">
        <f>SUM(#REF!/1.2)</f>
        <v>#REF!</v>
      </c>
      <c r="O13" s="2" t="e">
        <f>SUM(#REF!/1.2)</f>
        <v>#REF!</v>
      </c>
      <c r="P13" s="2" t="e">
        <f>SUM(#REF!/1.2)</f>
        <v>#REF!</v>
      </c>
    </row>
    <row r="14" spans="1:9" ht="12.75" customHeight="1">
      <c r="A14" s="115" t="s">
        <v>702</v>
      </c>
      <c r="B14" s="247"/>
      <c r="C14" s="304"/>
      <c r="D14" s="278"/>
      <c r="E14" s="278"/>
      <c r="F14" s="278"/>
      <c r="G14" s="278"/>
      <c r="H14" s="278"/>
      <c r="I14" s="301"/>
    </row>
    <row r="15" spans="1:9" ht="16.5" customHeight="1">
      <c r="A15" s="218"/>
      <c r="B15" s="67" t="s">
        <v>517</v>
      </c>
      <c r="C15" s="305">
        <v>100</v>
      </c>
      <c r="D15" s="171">
        <v>0.4</v>
      </c>
      <c r="E15" s="171">
        <v>0.4</v>
      </c>
      <c r="F15" s="171">
        <v>9.8</v>
      </c>
      <c r="G15" s="171">
        <v>44</v>
      </c>
      <c r="H15" s="191">
        <v>10</v>
      </c>
      <c r="I15" s="192" t="s">
        <v>150</v>
      </c>
    </row>
    <row r="16" spans="1:9" ht="17.25" customHeight="1">
      <c r="A16" s="115" t="s">
        <v>106</v>
      </c>
      <c r="B16" s="114"/>
      <c r="C16" s="181">
        <f aca="true" t="shared" si="0" ref="C16:H16">SUM(C11:C15)</f>
        <v>535</v>
      </c>
      <c r="D16" s="172">
        <f t="shared" si="0"/>
        <v>12.501000000000001</v>
      </c>
      <c r="E16" s="172">
        <f t="shared" si="0"/>
        <v>9.450000000000001</v>
      </c>
      <c r="F16" s="172">
        <f t="shared" si="0"/>
        <v>74.066</v>
      </c>
      <c r="G16" s="172">
        <f t="shared" si="0"/>
        <v>427.999</v>
      </c>
      <c r="H16" s="172">
        <f t="shared" si="0"/>
        <v>13.58</v>
      </c>
      <c r="I16" s="155"/>
    </row>
    <row r="17" spans="1:10" ht="14.25" customHeight="1">
      <c r="A17" s="115"/>
      <c r="B17" s="114"/>
      <c r="C17" s="231"/>
      <c r="D17" s="177"/>
      <c r="E17" s="177"/>
      <c r="F17" s="177"/>
      <c r="G17" s="177"/>
      <c r="H17" s="177"/>
      <c r="I17" s="155"/>
      <c r="J17" s="162"/>
    </row>
    <row r="18" spans="1:10" ht="15.75" customHeight="1">
      <c r="A18" s="115" t="s">
        <v>70</v>
      </c>
      <c r="B18" s="66" t="s">
        <v>345</v>
      </c>
      <c r="C18" s="185">
        <v>60</v>
      </c>
      <c r="D18" s="23">
        <v>3</v>
      </c>
      <c r="E18" s="7">
        <v>5.4</v>
      </c>
      <c r="F18" s="23">
        <v>4.2</v>
      </c>
      <c r="G18" s="7">
        <v>78</v>
      </c>
      <c r="H18" s="23">
        <v>5</v>
      </c>
      <c r="I18" s="8">
        <v>31</v>
      </c>
      <c r="J18" s="166"/>
    </row>
    <row r="19" spans="1:10" ht="13.5" customHeight="1">
      <c r="A19" s="115"/>
      <c r="B19" s="65" t="s">
        <v>314</v>
      </c>
      <c r="C19" s="185">
        <v>200</v>
      </c>
      <c r="D19" s="82">
        <v>1.392</v>
      </c>
      <c r="E19" s="82">
        <v>3.904</v>
      </c>
      <c r="F19" s="82">
        <v>6.784</v>
      </c>
      <c r="G19" s="8">
        <v>67.8</v>
      </c>
      <c r="H19" s="82">
        <v>14.776</v>
      </c>
      <c r="I19" s="8">
        <v>67</v>
      </c>
      <c r="J19" s="162"/>
    </row>
    <row r="20" spans="1:9" ht="13.5" customHeight="1">
      <c r="A20" s="115"/>
      <c r="B20" s="16" t="s">
        <v>166</v>
      </c>
      <c r="C20" s="198">
        <v>160</v>
      </c>
      <c r="D20" s="11">
        <v>20.63</v>
      </c>
      <c r="E20" s="11">
        <v>16.3</v>
      </c>
      <c r="F20" s="11">
        <v>5.24</v>
      </c>
      <c r="G20" s="21">
        <v>250</v>
      </c>
      <c r="H20" s="11">
        <v>1.11</v>
      </c>
      <c r="I20" s="12">
        <v>277</v>
      </c>
    </row>
    <row r="21" spans="1:9" ht="13.5" customHeight="1">
      <c r="A21" s="115"/>
      <c r="B21" s="16" t="s">
        <v>790</v>
      </c>
      <c r="C21" s="198">
        <v>150</v>
      </c>
      <c r="D21" s="11">
        <v>5.52</v>
      </c>
      <c r="E21" s="11">
        <v>4.515</v>
      </c>
      <c r="F21" s="11">
        <v>26.445</v>
      </c>
      <c r="G21" s="21">
        <v>168</v>
      </c>
      <c r="H21" s="12">
        <v>0</v>
      </c>
      <c r="I21" s="10">
        <v>317</v>
      </c>
    </row>
    <row r="22" spans="1:10" ht="15.75" customHeight="1">
      <c r="A22" s="115"/>
      <c r="B22" s="37" t="s">
        <v>1509</v>
      </c>
      <c r="C22" s="182">
        <v>180</v>
      </c>
      <c r="D22" s="9">
        <v>0.5129999999999999</v>
      </c>
      <c r="E22" s="9">
        <v>0.05399999999999999</v>
      </c>
      <c r="F22" s="9">
        <v>27.18</v>
      </c>
      <c r="G22" s="9">
        <v>111.24</v>
      </c>
      <c r="H22" s="9">
        <v>0.99</v>
      </c>
      <c r="I22" s="7">
        <v>382</v>
      </c>
      <c r="J22" s="162"/>
    </row>
    <row r="23" spans="1:16" ht="15" customHeight="1">
      <c r="A23" s="219"/>
      <c r="B23" s="43" t="str">
        <f>ЗАКУСКИ!A16</f>
        <v>Хлеб пшеничный</v>
      </c>
      <c r="C23" s="46">
        <v>40</v>
      </c>
      <c r="D23" s="42">
        <f>ЗАКУСКИ!C16</f>
        <v>3.24</v>
      </c>
      <c r="E23" s="42">
        <f>ЗАКУСКИ!D16</f>
        <v>0.4</v>
      </c>
      <c r="F23" s="42">
        <f>ЗАКУСКИ!E16</f>
        <v>19.52</v>
      </c>
      <c r="G23" s="42">
        <f>ЗАКУСКИ!F16</f>
        <v>96.8</v>
      </c>
      <c r="H23" s="42">
        <f>ЗАКУСКИ!G16</f>
        <v>0</v>
      </c>
      <c r="I23" s="41" t="str">
        <f>ЗАКУСКИ!H16</f>
        <v>ГОСТ 27842-88</v>
      </c>
      <c r="K23" s="2">
        <v>100</v>
      </c>
      <c r="L23" s="2">
        <v>12.61</v>
      </c>
      <c r="M23" s="2">
        <v>9.47</v>
      </c>
      <c r="N23" s="2">
        <v>16.1</v>
      </c>
      <c r="O23" s="2">
        <v>200</v>
      </c>
      <c r="P23" s="2">
        <v>4.35</v>
      </c>
    </row>
    <row r="24" spans="1:16" ht="16.5" customHeight="1">
      <c r="A24" s="219"/>
      <c r="B24" s="66" t="s">
        <v>539</v>
      </c>
      <c r="C24" s="185">
        <v>30</v>
      </c>
      <c r="D24" s="8">
        <v>1.98</v>
      </c>
      <c r="E24" s="8">
        <v>0.33</v>
      </c>
      <c r="F24" s="8">
        <v>12.3</v>
      </c>
      <c r="G24" s="8">
        <v>61.8</v>
      </c>
      <c r="H24" s="8">
        <v>0</v>
      </c>
      <c r="I24" s="179" t="s">
        <v>110</v>
      </c>
      <c r="K24" s="2">
        <f aca="true" t="shared" si="1" ref="K24:P24">SUM(K23*2)</f>
        <v>200</v>
      </c>
      <c r="L24" s="2">
        <f t="shared" si="1"/>
        <v>25.22</v>
      </c>
      <c r="M24" s="2">
        <f t="shared" si="1"/>
        <v>18.94</v>
      </c>
      <c r="N24" s="2">
        <f t="shared" si="1"/>
        <v>32.2</v>
      </c>
      <c r="O24" s="2">
        <f t="shared" si="1"/>
        <v>400</v>
      </c>
      <c r="P24" s="2">
        <f t="shared" si="1"/>
        <v>8.7</v>
      </c>
    </row>
    <row r="25" spans="1:9" ht="15.75" customHeight="1">
      <c r="A25" s="115" t="s">
        <v>107</v>
      </c>
      <c r="B25" s="114"/>
      <c r="C25" s="232">
        <f aca="true" t="shared" si="2" ref="C25:H25">SUM(C18:C24)</f>
        <v>820</v>
      </c>
      <c r="D25" s="279">
        <f t="shared" si="2"/>
        <v>36.275</v>
      </c>
      <c r="E25" s="279">
        <f t="shared" si="2"/>
        <v>30.902999999999995</v>
      </c>
      <c r="F25" s="279">
        <f t="shared" si="2"/>
        <v>101.66899999999998</v>
      </c>
      <c r="G25" s="279">
        <v>779.3</v>
      </c>
      <c r="H25" s="279">
        <f t="shared" si="2"/>
        <v>21.875999999999998</v>
      </c>
      <c r="I25" s="119"/>
    </row>
    <row r="26" spans="1:10" ht="31.5" customHeight="1">
      <c r="A26" s="154" t="s">
        <v>73</v>
      </c>
      <c r="B26" s="114"/>
      <c r="C26" s="120"/>
      <c r="D26" s="280"/>
      <c r="E26" s="280"/>
      <c r="F26" s="280"/>
      <c r="G26" s="280"/>
      <c r="H26" s="280"/>
      <c r="I26" s="302"/>
      <c r="J26" s="162"/>
    </row>
    <row r="27" spans="1:10" ht="15" customHeight="1">
      <c r="A27" s="154"/>
      <c r="B27" s="66" t="s">
        <v>271</v>
      </c>
      <c r="C27" s="185">
        <v>60</v>
      </c>
      <c r="D27" s="23">
        <v>0.6</v>
      </c>
      <c r="E27" s="23">
        <v>0.1</v>
      </c>
      <c r="F27" s="7">
        <v>5.2</v>
      </c>
      <c r="G27" s="23">
        <v>24</v>
      </c>
      <c r="H27" s="23">
        <v>3.8</v>
      </c>
      <c r="I27" s="8">
        <v>38</v>
      </c>
      <c r="J27" s="162"/>
    </row>
    <row r="28" spans="1:16" ht="15.75" customHeight="1">
      <c r="A28" s="221"/>
      <c r="B28" s="38" t="s">
        <v>1686</v>
      </c>
      <c r="C28" s="198">
        <v>150</v>
      </c>
      <c r="D28" s="12">
        <v>28.9</v>
      </c>
      <c r="E28" s="12">
        <v>15.3</v>
      </c>
      <c r="F28" s="12">
        <v>72.9</v>
      </c>
      <c r="G28" s="12">
        <v>519.5</v>
      </c>
      <c r="H28" s="12">
        <v>1.86</v>
      </c>
      <c r="I28" s="12">
        <v>24</v>
      </c>
      <c r="J28" s="166"/>
      <c r="K28" s="2">
        <v>100</v>
      </c>
      <c r="L28" s="2">
        <v>15.14</v>
      </c>
      <c r="M28" s="2">
        <v>10.76</v>
      </c>
      <c r="N28" s="2">
        <v>24.33</v>
      </c>
      <c r="O28" s="2">
        <v>255</v>
      </c>
      <c r="P28" s="2">
        <v>0.19</v>
      </c>
    </row>
    <row r="29" spans="1:10" ht="15.75" customHeight="1">
      <c r="A29" s="221"/>
      <c r="B29" s="65" t="s">
        <v>87</v>
      </c>
      <c r="C29" s="198">
        <v>25</v>
      </c>
      <c r="D29" s="9">
        <v>6</v>
      </c>
      <c r="E29" s="9">
        <v>3.2</v>
      </c>
      <c r="F29" s="9">
        <v>8.5</v>
      </c>
      <c r="G29" s="9">
        <v>85</v>
      </c>
      <c r="H29" s="9">
        <v>1.2</v>
      </c>
      <c r="I29" s="53">
        <v>447</v>
      </c>
      <c r="J29" s="166"/>
    </row>
    <row r="30" spans="1:9" ht="14.25" customHeight="1">
      <c r="A30" s="219"/>
      <c r="B30" s="37" t="s">
        <v>286</v>
      </c>
      <c r="C30" s="182">
        <v>180</v>
      </c>
      <c r="D30" s="9">
        <v>5.22</v>
      </c>
      <c r="E30" s="9">
        <v>4.5</v>
      </c>
      <c r="F30" s="9">
        <v>7.2</v>
      </c>
      <c r="G30" s="9">
        <v>90</v>
      </c>
      <c r="H30" s="9">
        <v>1.26</v>
      </c>
      <c r="I30" s="7">
        <v>401</v>
      </c>
    </row>
    <row r="31" spans="1:9" ht="14.25" customHeight="1">
      <c r="A31" s="219"/>
      <c r="B31" s="65" t="s">
        <v>293</v>
      </c>
      <c r="C31" s="198">
        <v>13</v>
      </c>
      <c r="D31" s="9">
        <v>0.364</v>
      </c>
      <c r="E31" s="9">
        <v>0.42899999999999994</v>
      </c>
      <c r="F31" s="9">
        <v>10.049</v>
      </c>
      <c r="G31" s="9">
        <v>46.02</v>
      </c>
      <c r="H31" s="9">
        <v>0</v>
      </c>
      <c r="I31" s="7"/>
    </row>
    <row r="32" spans="1:9" ht="14.25" customHeight="1">
      <c r="A32" s="219"/>
      <c r="B32" s="66" t="s">
        <v>539</v>
      </c>
      <c r="C32" s="185">
        <v>20</v>
      </c>
      <c r="D32" s="8">
        <v>1.32</v>
      </c>
      <c r="E32" s="8">
        <v>0.22</v>
      </c>
      <c r="F32" s="8">
        <v>8.2</v>
      </c>
      <c r="G32" s="8">
        <v>41.2</v>
      </c>
      <c r="H32" s="8">
        <v>0</v>
      </c>
      <c r="I32" s="179" t="s">
        <v>110</v>
      </c>
    </row>
    <row r="33" spans="1:9" ht="16.5" customHeight="1">
      <c r="A33" s="115" t="s">
        <v>1098</v>
      </c>
      <c r="B33" s="114"/>
      <c r="C33" s="175">
        <f aca="true" t="shared" si="3" ref="C33:H33">SUM(C27:C32)</f>
        <v>448</v>
      </c>
      <c r="D33" s="172">
        <f t="shared" si="3"/>
        <v>42.403999999999996</v>
      </c>
      <c r="E33" s="172">
        <f t="shared" si="3"/>
        <v>23.749</v>
      </c>
      <c r="F33" s="172">
        <f t="shared" si="3"/>
        <v>112.04900000000002</v>
      </c>
      <c r="G33" s="172">
        <v>592.7</v>
      </c>
      <c r="H33" s="172">
        <f t="shared" si="3"/>
        <v>8.120000000000001</v>
      </c>
      <c r="I33" s="114"/>
    </row>
    <row r="34" spans="1:9" ht="31.5" customHeight="1">
      <c r="A34" s="154" t="s">
        <v>74</v>
      </c>
      <c r="B34" s="117"/>
      <c r="C34" s="119"/>
      <c r="D34" s="173">
        <f>SUM(D16+D25+D33)</f>
        <v>91.17999999999999</v>
      </c>
      <c r="E34" s="173">
        <f>SUM(E16+E25+E33)</f>
        <v>64.10199999999999</v>
      </c>
      <c r="F34" s="173">
        <f>SUM(F16+F25+F33)</f>
        <v>287.784</v>
      </c>
      <c r="G34" s="173">
        <v>1800</v>
      </c>
      <c r="H34" s="173">
        <f>SUM(H16+H25+H33)</f>
        <v>43.57599999999999</v>
      </c>
      <c r="I34" s="248"/>
    </row>
    <row r="35" spans="1:9" ht="15" customHeight="1">
      <c r="A35" s="389" t="s">
        <v>969</v>
      </c>
      <c r="B35" s="390"/>
      <c r="C35" s="390"/>
      <c r="D35" s="390"/>
      <c r="E35" s="390"/>
      <c r="F35" s="390"/>
      <c r="G35" s="390"/>
      <c r="H35" s="390"/>
      <c r="I35" s="243"/>
    </row>
    <row r="36" spans="1:9" ht="15" customHeight="1">
      <c r="A36" s="115" t="s">
        <v>69</v>
      </c>
      <c r="B36" s="66" t="s">
        <v>1687</v>
      </c>
      <c r="C36" s="182">
        <v>50</v>
      </c>
      <c r="D36" s="7">
        <v>2.49</v>
      </c>
      <c r="E36" s="7">
        <v>3.93</v>
      </c>
      <c r="F36" s="7">
        <v>27.56</v>
      </c>
      <c r="G36" s="7">
        <v>156</v>
      </c>
      <c r="H36" s="25">
        <v>0.1</v>
      </c>
      <c r="I36" s="7">
        <v>2</v>
      </c>
    </row>
    <row r="37" spans="1:9" ht="15" customHeight="1">
      <c r="A37" s="115"/>
      <c r="B37" s="43" t="s">
        <v>96</v>
      </c>
      <c r="C37" s="46">
        <v>100</v>
      </c>
      <c r="D37" s="42">
        <f>SUM(D36/6.5*12)</f>
        <v>4.596923076923077</v>
      </c>
      <c r="E37" s="42">
        <f>SUM(E36/6.5*12)</f>
        <v>7.2553846153846155</v>
      </c>
      <c r="F37" s="42">
        <f>SUM(F36/6.5*12)</f>
        <v>50.88</v>
      </c>
      <c r="G37" s="42">
        <f>SUM(G36/6.5*12)</f>
        <v>288</v>
      </c>
      <c r="H37" s="42">
        <f>SUM(H36/6.5*12)</f>
        <v>0.18461538461538463</v>
      </c>
      <c r="I37" s="41">
        <v>215</v>
      </c>
    </row>
    <row r="38" spans="1:9" ht="15" customHeight="1">
      <c r="A38" s="115"/>
      <c r="B38" s="37" t="s">
        <v>1547</v>
      </c>
      <c r="C38" s="182">
        <v>180</v>
      </c>
      <c r="D38" s="25">
        <v>5.481</v>
      </c>
      <c r="E38" s="25">
        <v>4.878</v>
      </c>
      <c r="F38" s="25">
        <v>9.072</v>
      </c>
      <c r="G38" s="68">
        <v>101.7</v>
      </c>
      <c r="H38" s="25">
        <v>2.4570000000000003</v>
      </c>
      <c r="I38" s="7">
        <v>400</v>
      </c>
    </row>
    <row r="39" spans="1:9" ht="15" customHeight="1">
      <c r="A39" s="115"/>
      <c r="B39" s="65" t="s">
        <v>91</v>
      </c>
      <c r="C39" s="198">
        <v>20</v>
      </c>
      <c r="D39" s="9">
        <v>1</v>
      </c>
      <c r="E39" s="9">
        <v>6.575</v>
      </c>
      <c r="F39" s="9">
        <v>14.8</v>
      </c>
      <c r="G39" s="9">
        <v>122.75</v>
      </c>
      <c r="H39" s="9">
        <v>0</v>
      </c>
      <c r="I39" s="7"/>
    </row>
    <row r="40" spans="1:9" ht="15" customHeight="1">
      <c r="A40" s="115" t="s">
        <v>75</v>
      </c>
      <c r="B40" s="114"/>
      <c r="C40" s="309"/>
      <c r="D40" s="282"/>
      <c r="E40" s="282"/>
      <c r="F40" s="282"/>
      <c r="G40" s="282"/>
      <c r="H40" s="282"/>
      <c r="I40" s="155"/>
    </row>
    <row r="41" spans="1:9" ht="15" customHeight="1">
      <c r="A41" s="115"/>
      <c r="B41" s="67" t="s">
        <v>517</v>
      </c>
      <c r="C41" s="305">
        <v>100</v>
      </c>
      <c r="D41" s="191">
        <v>0.4</v>
      </c>
      <c r="E41" s="191">
        <v>0.4</v>
      </c>
      <c r="F41" s="191">
        <v>9.8</v>
      </c>
      <c r="G41" s="191">
        <v>44</v>
      </c>
      <c r="H41" s="191">
        <v>10</v>
      </c>
      <c r="I41" s="315" t="s">
        <v>150</v>
      </c>
    </row>
    <row r="42" spans="1:9" ht="15" customHeight="1">
      <c r="A42" s="115" t="s">
        <v>106</v>
      </c>
      <c r="B42" s="114"/>
      <c r="C42" s="181">
        <f aca="true" t="shared" si="4" ref="C42:H42">SUM(C36:C41)</f>
        <v>450</v>
      </c>
      <c r="D42" s="172">
        <f t="shared" si="4"/>
        <v>13.967923076923077</v>
      </c>
      <c r="E42" s="172">
        <f t="shared" si="4"/>
        <v>23.03838461538461</v>
      </c>
      <c r="F42" s="172">
        <f t="shared" si="4"/>
        <v>112.112</v>
      </c>
      <c r="G42" s="172">
        <f t="shared" si="4"/>
        <v>712.45</v>
      </c>
      <c r="H42" s="172">
        <f t="shared" si="4"/>
        <v>12.741615384615384</v>
      </c>
      <c r="I42" s="155"/>
    </row>
    <row r="43" spans="1:16" ht="15" customHeight="1">
      <c r="A43" s="115"/>
      <c r="B43" s="114"/>
      <c r="C43" s="231"/>
      <c r="D43" s="177"/>
      <c r="E43" s="177"/>
      <c r="F43" s="177"/>
      <c r="G43" s="177"/>
      <c r="H43" s="177"/>
      <c r="I43" s="155"/>
      <c r="K43" s="255">
        <v>11</v>
      </c>
      <c r="L43" s="255">
        <v>0.308</v>
      </c>
      <c r="M43" s="255">
        <v>0.363</v>
      </c>
      <c r="N43" s="255">
        <v>8.503</v>
      </c>
      <c r="O43" s="255">
        <v>38.94</v>
      </c>
      <c r="P43" s="255">
        <v>0</v>
      </c>
    </row>
    <row r="44" spans="1:18" ht="15" customHeight="1">
      <c r="A44" s="115" t="s">
        <v>77</v>
      </c>
      <c r="B44" s="37" t="s">
        <v>1602</v>
      </c>
      <c r="C44" s="198">
        <v>60</v>
      </c>
      <c r="D44" s="12">
        <v>2.3</v>
      </c>
      <c r="E44" s="12">
        <v>4.6</v>
      </c>
      <c r="F44" s="12">
        <v>1.6</v>
      </c>
      <c r="G44" s="12">
        <v>57</v>
      </c>
      <c r="H44" s="8">
        <v>5.9</v>
      </c>
      <c r="I44" s="12">
        <v>413</v>
      </c>
      <c r="J44" s="290"/>
      <c r="K44" s="290">
        <f aca="true" t="shared" si="5" ref="K44:P44">SUM(K43*2)</f>
        <v>22</v>
      </c>
      <c r="L44" s="290">
        <f t="shared" si="5"/>
        <v>0.616</v>
      </c>
      <c r="M44" s="290">
        <f t="shared" si="5"/>
        <v>0.726</v>
      </c>
      <c r="N44" s="290">
        <f t="shared" si="5"/>
        <v>17.006</v>
      </c>
      <c r="O44" s="290">
        <f t="shared" si="5"/>
        <v>77.88</v>
      </c>
      <c r="P44" s="290">
        <f t="shared" si="5"/>
        <v>0</v>
      </c>
      <c r="Q44" s="290"/>
      <c r="R44" s="290"/>
    </row>
    <row r="45" spans="1:10" ht="15" customHeight="1">
      <c r="A45" s="115"/>
      <c r="B45" s="65" t="s">
        <v>1690</v>
      </c>
      <c r="C45" s="182">
        <v>200</v>
      </c>
      <c r="D45" s="7">
        <v>6.38</v>
      </c>
      <c r="E45" s="7">
        <v>1.84</v>
      </c>
      <c r="F45" s="7">
        <v>25.46</v>
      </c>
      <c r="G45" s="7">
        <v>143.92</v>
      </c>
      <c r="H45" s="7">
        <v>10.27</v>
      </c>
      <c r="I45" s="7">
        <v>423</v>
      </c>
      <c r="J45" s="162"/>
    </row>
    <row r="46" spans="1:10" ht="15" customHeight="1">
      <c r="A46" s="115"/>
      <c r="B46" s="37" t="s">
        <v>304</v>
      </c>
      <c r="C46" s="183">
        <v>210</v>
      </c>
      <c r="D46" s="15">
        <v>22.26</v>
      </c>
      <c r="E46" s="15">
        <v>7.73</v>
      </c>
      <c r="F46" s="15">
        <v>35.69</v>
      </c>
      <c r="G46" s="17">
        <v>301</v>
      </c>
      <c r="H46" s="10">
        <v>1.01</v>
      </c>
      <c r="I46" s="12">
        <v>304</v>
      </c>
      <c r="J46" s="162"/>
    </row>
    <row r="47" spans="1:9" ht="15" customHeight="1">
      <c r="A47" s="228"/>
      <c r="B47" s="37" t="s">
        <v>1495</v>
      </c>
      <c r="C47" s="185">
        <v>180</v>
      </c>
      <c r="D47" s="82">
        <v>0.396</v>
      </c>
      <c r="E47" s="82">
        <v>0.018000000000000002</v>
      </c>
      <c r="F47" s="82">
        <v>24.993</v>
      </c>
      <c r="G47" s="81">
        <v>101.7</v>
      </c>
      <c r="H47" s="82">
        <v>0.36</v>
      </c>
      <c r="I47" s="7">
        <v>376</v>
      </c>
    </row>
    <row r="48" spans="1:9" ht="15" customHeight="1">
      <c r="A48" s="228"/>
      <c r="B48" s="67" t="str">
        <f>ЗАКУСКИ!A16</f>
        <v>Хлеб пшеничный</v>
      </c>
      <c r="C48" s="305">
        <f>ЗАКУСКИ!B16</f>
        <v>40</v>
      </c>
      <c r="D48" s="85">
        <f>ЗАКУСКИ!C16</f>
        <v>3.24</v>
      </c>
      <c r="E48" s="85">
        <f>ЗАКУСКИ!D16</f>
        <v>0.4</v>
      </c>
      <c r="F48" s="85">
        <f>ЗАКУСКИ!E16</f>
        <v>19.52</v>
      </c>
      <c r="G48" s="85">
        <f>ЗАКУСКИ!F16</f>
        <v>96.8</v>
      </c>
      <c r="H48" s="85">
        <f>ЗАКУСКИ!G16</f>
        <v>0</v>
      </c>
      <c r="I48" s="85" t="str">
        <f>ЗАКУСКИ!H16</f>
        <v>ГОСТ 27842-88</v>
      </c>
    </row>
    <row r="49" spans="1:9" ht="15" customHeight="1">
      <c r="A49" s="227"/>
      <c r="B49" s="67" t="str">
        <f>ЗАКУСКИ!A11</f>
        <v>Хлеб ржано-пшеничный</v>
      </c>
      <c r="C49" s="305">
        <f>ЗАКУСКИ!B11</f>
        <v>30</v>
      </c>
      <c r="D49" s="85">
        <f>ЗАКУСКИ!C11</f>
        <v>1.98</v>
      </c>
      <c r="E49" s="85">
        <f>ЗАКУСКИ!D11</f>
        <v>0.33</v>
      </c>
      <c r="F49" s="85">
        <f>ЗАКУСКИ!E11</f>
        <v>12.3</v>
      </c>
      <c r="G49" s="85">
        <f>ЗАКУСКИ!F11</f>
        <v>61.8</v>
      </c>
      <c r="H49" s="85">
        <f>ЗАКУСКИ!G11</f>
        <v>0</v>
      </c>
      <c r="I49" s="85" t="str">
        <f>ЗАКУСКИ!H11</f>
        <v>ГОСТ 26983-86</v>
      </c>
    </row>
    <row r="50" spans="1:9" ht="15" customHeight="1">
      <c r="A50" s="115" t="s">
        <v>107</v>
      </c>
      <c r="B50" s="114"/>
      <c r="C50" s="175">
        <f aca="true" t="shared" si="6" ref="C50:H50">SUM(C44:C49)</f>
        <v>720</v>
      </c>
      <c r="D50" s="172">
        <f t="shared" si="6"/>
        <v>36.556</v>
      </c>
      <c r="E50" s="172">
        <f t="shared" si="6"/>
        <v>14.918000000000001</v>
      </c>
      <c r="F50" s="172">
        <f t="shared" si="6"/>
        <v>119.56299999999999</v>
      </c>
      <c r="G50" s="172">
        <f t="shared" si="6"/>
        <v>762.2199999999999</v>
      </c>
      <c r="H50" s="172">
        <f t="shared" si="6"/>
        <v>17.540000000000003</v>
      </c>
      <c r="I50" s="119"/>
    </row>
    <row r="51" spans="1:10" ht="30.75" customHeight="1">
      <c r="A51" s="154" t="s">
        <v>73</v>
      </c>
      <c r="B51" s="114"/>
      <c r="C51" s="318"/>
      <c r="D51" s="282"/>
      <c r="E51" s="282"/>
      <c r="F51" s="282"/>
      <c r="G51" s="282"/>
      <c r="H51" s="282"/>
      <c r="I51" s="302"/>
      <c r="J51" s="162"/>
    </row>
    <row r="52" spans="1:10" ht="15" customHeight="1">
      <c r="A52" s="221"/>
      <c r="B52" s="66" t="s">
        <v>141</v>
      </c>
      <c r="C52" s="182">
        <v>60</v>
      </c>
      <c r="D52" s="23">
        <v>0.8</v>
      </c>
      <c r="E52" s="23">
        <v>3.8</v>
      </c>
      <c r="F52" s="23">
        <v>5</v>
      </c>
      <c r="G52" s="23">
        <v>56</v>
      </c>
      <c r="H52" s="23">
        <v>6.2</v>
      </c>
      <c r="I52" s="7">
        <v>45</v>
      </c>
      <c r="J52" s="165"/>
    </row>
    <row r="53" spans="1:10" ht="15" customHeight="1">
      <c r="A53" s="221"/>
      <c r="B53" s="313" t="s">
        <v>1688</v>
      </c>
      <c r="C53" s="316">
        <v>80</v>
      </c>
      <c r="D53" s="317">
        <v>14.469333333333331</v>
      </c>
      <c r="E53" s="317">
        <v>3.3359999999999994</v>
      </c>
      <c r="F53" s="317">
        <v>1.384</v>
      </c>
      <c r="G53" s="317">
        <v>93.70666666666666</v>
      </c>
      <c r="H53" s="317">
        <v>0.43200000000000005</v>
      </c>
      <c r="I53" s="10">
        <v>243</v>
      </c>
      <c r="J53" s="165"/>
    </row>
    <row r="54" spans="1:10" ht="15" customHeight="1">
      <c r="A54" s="221"/>
      <c r="B54" s="16" t="s">
        <v>88</v>
      </c>
      <c r="C54" s="198">
        <v>150</v>
      </c>
      <c r="D54" s="11">
        <v>3.06</v>
      </c>
      <c r="E54" s="11">
        <v>4.8</v>
      </c>
      <c r="F54" s="11">
        <v>20.445</v>
      </c>
      <c r="G54" s="21">
        <v>138</v>
      </c>
      <c r="H54" s="11">
        <v>18.165</v>
      </c>
      <c r="I54" s="10">
        <v>321</v>
      </c>
      <c r="J54" s="165"/>
    </row>
    <row r="55" spans="1:10" ht="15.75" customHeight="1">
      <c r="A55" s="221"/>
      <c r="B55" s="38" t="s">
        <v>390</v>
      </c>
      <c r="C55" s="213">
        <v>80</v>
      </c>
      <c r="D55" s="42">
        <v>7.4239999999999995</v>
      </c>
      <c r="E55" s="42">
        <v>1.5839999999999999</v>
      </c>
      <c r="F55" s="42">
        <v>41.775999999999996</v>
      </c>
      <c r="G55" s="45">
        <v>211.2</v>
      </c>
      <c r="H55" s="54">
        <v>0.208</v>
      </c>
      <c r="I55" s="53">
        <v>479</v>
      </c>
      <c r="J55" s="165"/>
    </row>
    <row r="56" spans="1:10" ht="15" customHeight="1">
      <c r="A56" s="221"/>
      <c r="B56" s="37" t="s">
        <v>1689</v>
      </c>
      <c r="C56" s="182">
        <v>180</v>
      </c>
      <c r="D56" s="25">
        <v>0.06</v>
      </c>
      <c r="E56" s="25">
        <v>0.02</v>
      </c>
      <c r="F56" s="25">
        <v>9.99</v>
      </c>
      <c r="G56" s="25">
        <v>40</v>
      </c>
      <c r="H56" s="25">
        <v>0.03</v>
      </c>
      <c r="I56" s="7">
        <v>392</v>
      </c>
      <c r="J56" s="165"/>
    </row>
    <row r="57" spans="1:10" ht="15" customHeight="1">
      <c r="A57" s="221"/>
      <c r="B57" s="255" t="str">
        <f>ЗАКУСКИ!A12</f>
        <v>Хлеб ржано-пшеничный</v>
      </c>
      <c r="C57" s="321">
        <f>ЗАКУСКИ!B12</f>
        <v>20</v>
      </c>
      <c r="D57" s="320">
        <f>ЗАКУСКИ!C12</f>
        <v>1.32</v>
      </c>
      <c r="E57" s="320">
        <f>ЗАКУСКИ!D12</f>
        <v>0.22</v>
      </c>
      <c r="F57" s="320">
        <f>ЗАКУСКИ!E12</f>
        <v>8.2</v>
      </c>
      <c r="G57" s="320">
        <f>ЗАКУСКИ!F12</f>
        <v>41.2</v>
      </c>
      <c r="H57" s="320">
        <f>ЗАКУСКИ!G12</f>
        <v>0</v>
      </c>
      <c r="I57" s="320" t="str">
        <f>ЗАКУСКИ!H12</f>
        <v>ГОСТ 26983-86</v>
      </c>
      <c r="J57" s="165"/>
    </row>
    <row r="58" spans="1:9" ht="15" customHeight="1">
      <c r="A58" s="115" t="s">
        <v>1098</v>
      </c>
      <c r="B58" s="247"/>
      <c r="C58" s="181">
        <v>440</v>
      </c>
      <c r="D58" s="172">
        <f>SUM(D52:D57)</f>
        <v>27.13333333333333</v>
      </c>
      <c r="E58" s="172">
        <f>SUM(E52:E57)</f>
        <v>13.76</v>
      </c>
      <c r="F58" s="172">
        <f>SUM(F52:F57)</f>
        <v>86.79499999999999</v>
      </c>
      <c r="G58" s="172">
        <v>325.33</v>
      </c>
      <c r="H58" s="172">
        <f>SUM(H52:H57)</f>
        <v>25.035</v>
      </c>
      <c r="I58" s="249"/>
    </row>
    <row r="59" spans="1:9" ht="31.5" customHeight="1">
      <c r="A59" s="154" t="s">
        <v>76</v>
      </c>
      <c r="B59" s="117"/>
      <c r="C59" s="234"/>
      <c r="D59" s="173">
        <f>SUM(D42+D50+D58)</f>
        <v>77.65725641025641</v>
      </c>
      <c r="E59" s="173">
        <f>SUM(E42+E50+E58)</f>
        <v>51.71638461538461</v>
      </c>
      <c r="F59" s="173">
        <f>SUM(F42+F50+F58)</f>
        <v>318.46999999999997</v>
      </c>
      <c r="G59" s="173">
        <v>1800</v>
      </c>
      <c r="H59" s="173">
        <f>SUM(H42+H50+H58)</f>
        <v>55.31661538461539</v>
      </c>
      <c r="I59" s="248"/>
    </row>
    <row r="60" spans="1:9" ht="16.5" customHeight="1">
      <c r="A60" s="389" t="s">
        <v>1638</v>
      </c>
      <c r="B60" s="390"/>
      <c r="C60" s="390"/>
      <c r="D60" s="390"/>
      <c r="E60" s="390"/>
      <c r="F60" s="390"/>
      <c r="G60" s="390"/>
      <c r="H60" s="390"/>
      <c r="I60" s="243"/>
    </row>
    <row r="61" spans="1:10" ht="15" customHeight="1">
      <c r="A61" s="115" t="s">
        <v>69</v>
      </c>
      <c r="B61" s="298" t="s">
        <v>1059</v>
      </c>
      <c r="C61" s="303">
        <v>45</v>
      </c>
      <c r="D61" s="299">
        <v>3.08</v>
      </c>
      <c r="E61" s="299">
        <v>4.025</v>
      </c>
      <c r="F61" s="299">
        <v>19.505</v>
      </c>
      <c r="G61" s="299">
        <v>128.25</v>
      </c>
      <c r="H61" s="299">
        <v>0.01</v>
      </c>
      <c r="I61" s="300">
        <v>1</v>
      </c>
      <c r="J61" s="166"/>
    </row>
    <row r="62" spans="1:10" ht="15" customHeight="1">
      <c r="A62" s="115"/>
      <c r="B62" s="66" t="s">
        <v>264</v>
      </c>
      <c r="C62" s="182">
        <v>205</v>
      </c>
      <c r="D62" s="25">
        <v>3.18</v>
      </c>
      <c r="E62" s="7">
        <v>3.89</v>
      </c>
      <c r="F62" s="7">
        <v>26.38</v>
      </c>
      <c r="G62" s="68">
        <v>153</v>
      </c>
      <c r="H62" s="68">
        <v>0</v>
      </c>
      <c r="I62" s="8">
        <v>185</v>
      </c>
      <c r="J62" s="166"/>
    </row>
    <row r="63" spans="1:10" ht="18" customHeight="1">
      <c r="A63" s="115"/>
      <c r="B63" s="37" t="s">
        <v>281</v>
      </c>
      <c r="C63" s="182">
        <v>180</v>
      </c>
      <c r="D63" s="25">
        <v>2.67</v>
      </c>
      <c r="E63" s="25">
        <v>2.34</v>
      </c>
      <c r="F63" s="25">
        <v>14.31</v>
      </c>
      <c r="G63" s="25">
        <v>89</v>
      </c>
      <c r="H63" s="25">
        <v>1.32</v>
      </c>
      <c r="I63" s="7">
        <v>394</v>
      </c>
      <c r="J63" s="162"/>
    </row>
    <row r="64" spans="1:9" ht="16.5" customHeight="1">
      <c r="A64" s="115" t="s">
        <v>75</v>
      </c>
      <c r="B64" s="114"/>
      <c r="C64" s="309"/>
      <c r="D64" s="282"/>
      <c r="E64" s="282"/>
      <c r="F64" s="282"/>
      <c r="G64" s="282"/>
      <c r="H64" s="282"/>
      <c r="I64" s="155"/>
    </row>
    <row r="65" spans="1:9" ht="16.5" customHeight="1">
      <c r="A65" s="115"/>
      <c r="B65" s="65" t="s">
        <v>1488</v>
      </c>
      <c r="C65" s="305">
        <v>100</v>
      </c>
      <c r="D65" s="171">
        <v>0.4</v>
      </c>
      <c r="E65" s="171">
        <v>0.3</v>
      </c>
      <c r="F65" s="171">
        <v>10.3</v>
      </c>
      <c r="G65" s="171">
        <v>46</v>
      </c>
      <c r="H65" s="171">
        <v>5</v>
      </c>
      <c r="I65" s="192" t="s">
        <v>150</v>
      </c>
    </row>
    <row r="66" spans="1:9" ht="16.5" customHeight="1">
      <c r="A66" s="115" t="s">
        <v>106</v>
      </c>
      <c r="B66" s="114"/>
      <c r="C66" s="181">
        <f>SUM(C62:C65)</f>
        <v>485</v>
      </c>
      <c r="D66" s="172">
        <f>SUM(D61:D65)</f>
        <v>9.33</v>
      </c>
      <c r="E66" s="172">
        <f>SUM(E61:E65)</f>
        <v>10.555000000000001</v>
      </c>
      <c r="F66" s="172">
        <f>SUM(F61:F65)</f>
        <v>70.495</v>
      </c>
      <c r="G66" s="172">
        <f>SUM(G61:G65)</f>
        <v>416.25</v>
      </c>
      <c r="H66" s="172">
        <f>SUM(H61:H65)</f>
        <v>6.33</v>
      </c>
      <c r="I66" s="302"/>
    </row>
    <row r="67" spans="1:9" ht="16.5" customHeight="1">
      <c r="A67" s="219"/>
      <c r="B67" s="114"/>
      <c r="C67" s="120"/>
      <c r="D67" s="280"/>
      <c r="E67" s="280"/>
      <c r="F67" s="178"/>
      <c r="G67" s="280" t="s">
        <v>1201</v>
      </c>
      <c r="H67" s="280"/>
      <c r="I67" s="302"/>
    </row>
    <row r="68" spans="1:16" ht="16.5" customHeight="1">
      <c r="A68" s="115" t="s">
        <v>70</v>
      </c>
      <c r="B68" s="66" t="s">
        <v>145</v>
      </c>
      <c r="C68" s="185">
        <v>60</v>
      </c>
      <c r="D68" s="7">
        <v>0.8</v>
      </c>
      <c r="E68" s="7">
        <v>3</v>
      </c>
      <c r="F68" s="23">
        <v>5.4</v>
      </c>
      <c r="G68" s="7">
        <v>52.4</v>
      </c>
      <c r="H68" s="23">
        <v>19.4</v>
      </c>
      <c r="I68" s="8">
        <v>20</v>
      </c>
      <c r="J68" s="166"/>
      <c r="K68" s="2">
        <v>100</v>
      </c>
      <c r="L68" s="2">
        <v>6.18</v>
      </c>
      <c r="M68" s="2">
        <v>3.22</v>
      </c>
      <c r="N68" s="2">
        <v>55.32</v>
      </c>
      <c r="O68" s="2">
        <v>275</v>
      </c>
      <c r="P68" s="2">
        <v>0.08</v>
      </c>
    </row>
    <row r="69" spans="1:16" ht="15" customHeight="1">
      <c r="A69" s="115"/>
      <c r="B69" s="65" t="s">
        <v>131</v>
      </c>
      <c r="C69" s="182">
        <v>200</v>
      </c>
      <c r="D69" s="9">
        <v>1.68</v>
      </c>
      <c r="E69" s="9">
        <v>4.096</v>
      </c>
      <c r="F69" s="9">
        <v>13.272</v>
      </c>
      <c r="G69" s="9">
        <v>96.6</v>
      </c>
      <c r="H69" s="9">
        <v>6.032</v>
      </c>
      <c r="I69" s="8">
        <v>76</v>
      </c>
      <c r="J69" s="162"/>
      <c r="K69" s="2">
        <f aca="true" t="shared" si="7" ref="K69:P69">SUM(K68/10*8)</f>
        <v>80</v>
      </c>
      <c r="L69" s="2">
        <f t="shared" si="7"/>
        <v>4.944</v>
      </c>
      <c r="M69" s="2">
        <f t="shared" si="7"/>
        <v>2.576</v>
      </c>
      <c r="N69" s="2">
        <f t="shared" si="7"/>
        <v>44.256</v>
      </c>
      <c r="O69" s="2">
        <f t="shared" si="7"/>
        <v>220</v>
      </c>
      <c r="P69" s="2">
        <f t="shared" si="7"/>
        <v>0.064</v>
      </c>
    </row>
    <row r="70" spans="1:10" ht="31.5" customHeight="1">
      <c r="A70" s="115"/>
      <c r="B70" s="86" t="s">
        <v>127</v>
      </c>
      <c r="C70" s="182">
        <v>15</v>
      </c>
      <c r="D70" s="25">
        <v>4.22</v>
      </c>
      <c r="E70" s="25">
        <v>1.72</v>
      </c>
      <c r="F70" s="68">
        <v>0</v>
      </c>
      <c r="G70" s="23">
        <v>41.4</v>
      </c>
      <c r="H70" s="7">
        <v>0</v>
      </c>
      <c r="I70" s="8">
        <v>300</v>
      </c>
      <c r="J70" s="162"/>
    </row>
    <row r="71" spans="1:10" ht="17.25" customHeight="1">
      <c r="A71" s="115"/>
      <c r="B71" s="313" t="s">
        <v>1653</v>
      </c>
      <c r="C71" s="314">
        <v>80</v>
      </c>
      <c r="D71" s="317">
        <v>18.394666666666662</v>
      </c>
      <c r="E71" s="317">
        <v>8.114666666666666</v>
      </c>
      <c r="F71" s="317">
        <v>1.384</v>
      </c>
      <c r="G71" s="317">
        <v>151.73333333333335</v>
      </c>
      <c r="H71" s="317">
        <v>0.7733333333333334</v>
      </c>
      <c r="I71" s="10">
        <v>243</v>
      </c>
      <c r="J71" s="162"/>
    </row>
    <row r="72" spans="1:9" ht="17.25" customHeight="1">
      <c r="A72" s="219"/>
      <c r="B72" s="16" t="s">
        <v>306</v>
      </c>
      <c r="C72" s="198">
        <v>150</v>
      </c>
      <c r="D72" s="11">
        <v>3.51</v>
      </c>
      <c r="E72" s="11">
        <v>3.735</v>
      </c>
      <c r="F72" s="11">
        <v>19.74</v>
      </c>
      <c r="G72" s="21">
        <v>126</v>
      </c>
      <c r="H72" s="13">
        <v>21</v>
      </c>
      <c r="I72" s="10">
        <v>318</v>
      </c>
    </row>
    <row r="73" spans="1:9" ht="17.25" customHeight="1">
      <c r="A73" s="219"/>
      <c r="B73" s="37" t="s">
        <v>133</v>
      </c>
      <c r="C73" s="182">
        <v>180</v>
      </c>
      <c r="D73" s="9">
        <v>0.10799999999999998</v>
      </c>
      <c r="E73" s="9">
        <v>0.036000000000000004</v>
      </c>
      <c r="F73" s="9">
        <v>20.394</v>
      </c>
      <c r="G73" s="9">
        <v>82.017</v>
      </c>
      <c r="H73" s="9">
        <v>1.35</v>
      </c>
      <c r="I73" s="7">
        <v>647</v>
      </c>
    </row>
    <row r="74" spans="1:9" ht="17.25" customHeight="1">
      <c r="A74" s="219"/>
      <c r="B74" s="66" t="s">
        <v>72</v>
      </c>
      <c r="C74" s="185">
        <v>40</v>
      </c>
      <c r="D74" s="8">
        <v>3.24</v>
      </c>
      <c r="E74" s="8">
        <v>0.4</v>
      </c>
      <c r="F74" s="8">
        <v>19.52</v>
      </c>
      <c r="G74" s="8">
        <v>96.8</v>
      </c>
      <c r="H74" s="8">
        <v>0</v>
      </c>
      <c r="I74" s="179" t="s">
        <v>111</v>
      </c>
    </row>
    <row r="75" spans="1:9" ht="17.25" customHeight="1">
      <c r="A75" s="219"/>
      <c r="B75" s="66" t="s">
        <v>539</v>
      </c>
      <c r="C75" s="185">
        <v>30</v>
      </c>
      <c r="D75" s="8">
        <v>1.98</v>
      </c>
      <c r="E75" s="8">
        <v>0.33</v>
      </c>
      <c r="F75" s="8">
        <v>12.3</v>
      </c>
      <c r="G75" s="8">
        <v>61.8</v>
      </c>
      <c r="H75" s="8">
        <v>0</v>
      </c>
      <c r="I75" s="179" t="s">
        <v>110</v>
      </c>
    </row>
    <row r="76" spans="1:9" ht="15" customHeight="1">
      <c r="A76" s="115" t="s">
        <v>107</v>
      </c>
      <c r="B76" s="114"/>
      <c r="C76" s="181">
        <f aca="true" t="shared" si="8" ref="C76:H76">SUM(C68:C75)</f>
        <v>755</v>
      </c>
      <c r="D76" s="172">
        <f t="shared" si="8"/>
        <v>33.932666666666655</v>
      </c>
      <c r="E76" s="172">
        <f t="shared" si="8"/>
        <v>21.431666666666665</v>
      </c>
      <c r="F76" s="172">
        <f t="shared" si="8"/>
        <v>92.00999999999999</v>
      </c>
      <c r="G76" s="172">
        <f t="shared" si="8"/>
        <v>708.7503333333332</v>
      </c>
      <c r="H76" s="172">
        <f t="shared" si="8"/>
        <v>48.55533333333333</v>
      </c>
      <c r="I76" s="119"/>
    </row>
    <row r="77" spans="1:10" ht="27" customHeight="1">
      <c r="A77" s="154" t="s">
        <v>73</v>
      </c>
      <c r="B77" s="114"/>
      <c r="C77" s="120"/>
      <c r="D77" s="280"/>
      <c r="E77" s="280"/>
      <c r="F77" s="280"/>
      <c r="G77" s="280"/>
      <c r="H77" s="280"/>
      <c r="I77" s="302"/>
      <c r="J77" s="162"/>
    </row>
    <row r="78" spans="1:10" ht="15" customHeight="1">
      <c r="A78" s="154"/>
      <c r="B78" s="66" t="s">
        <v>351</v>
      </c>
      <c r="C78" s="185">
        <v>60</v>
      </c>
      <c r="D78" s="82">
        <v>1.24</v>
      </c>
      <c r="E78" s="82">
        <v>3.9</v>
      </c>
      <c r="F78" s="82">
        <v>6.46</v>
      </c>
      <c r="G78" s="81">
        <v>65.82</v>
      </c>
      <c r="H78" s="82">
        <v>5.26</v>
      </c>
      <c r="I78" s="8">
        <v>134</v>
      </c>
      <c r="J78" s="166"/>
    </row>
    <row r="79" spans="1:10" ht="15" customHeight="1">
      <c r="A79" s="154"/>
      <c r="B79" s="16" t="s">
        <v>1613</v>
      </c>
      <c r="C79" s="198">
        <v>200</v>
      </c>
      <c r="D79" s="12">
        <v>18.82</v>
      </c>
      <c r="E79" s="12">
        <v>16.82</v>
      </c>
      <c r="F79" s="12">
        <v>16.64</v>
      </c>
      <c r="G79" s="12">
        <v>293</v>
      </c>
      <c r="H79" s="12">
        <v>21.7</v>
      </c>
      <c r="I79" s="12">
        <v>146</v>
      </c>
      <c r="J79" s="166"/>
    </row>
    <row r="80" spans="1:10" ht="14.25" customHeight="1">
      <c r="A80" s="154"/>
      <c r="B80" s="38" t="s">
        <v>393</v>
      </c>
      <c r="C80" s="46">
        <v>70</v>
      </c>
      <c r="D80" s="42">
        <v>6.25</v>
      </c>
      <c r="E80" s="42">
        <v>4.42</v>
      </c>
      <c r="F80" s="42">
        <v>46.55</v>
      </c>
      <c r="G80" s="45">
        <v>250.8</v>
      </c>
      <c r="H80" s="42">
        <v>0.14</v>
      </c>
      <c r="I80" s="41">
        <v>191</v>
      </c>
      <c r="J80" s="164"/>
    </row>
    <row r="81" spans="1:10" ht="14.25" customHeight="1">
      <c r="A81" s="154"/>
      <c r="B81" s="37" t="s">
        <v>100</v>
      </c>
      <c r="C81" s="182">
        <v>180</v>
      </c>
      <c r="D81" s="9">
        <v>3.672</v>
      </c>
      <c r="E81" s="9">
        <v>3.186</v>
      </c>
      <c r="F81" s="9">
        <v>15.822</v>
      </c>
      <c r="G81" s="9">
        <v>107.1</v>
      </c>
      <c r="H81" s="9">
        <v>1.431</v>
      </c>
      <c r="I81" s="7">
        <v>397</v>
      </c>
      <c r="J81" s="164"/>
    </row>
    <row r="82" spans="1:17" ht="14.25" customHeight="1">
      <c r="A82" s="154"/>
      <c r="B82" s="66" t="s">
        <v>539</v>
      </c>
      <c r="C82" s="185">
        <v>20</v>
      </c>
      <c r="D82" s="8">
        <v>1.32</v>
      </c>
      <c r="E82" s="8">
        <v>0.22</v>
      </c>
      <c r="F82" s="8">
        <v>8.2</v>
      </c>
      <c r="G82" s="8">
        <v>41.2</v>
      </c>
      <c r="H82" s="8">
        <v>0</v>
      </c>
      <c r="I82" s="179" t="s">
        <v>110</v>
      </c>
      <c r="J82" s="164"/>
      <c r="L82" s="2">
        <v>85</v>
      </c>
      <c r="M82" s="2">
        <v>7.52</v>
      </c>
      <c r="N82" s="2">
        <v>9.87</v>
      </c>
      <c r="O82" s="2">
        <v>1.66</v>
      </c>
      <c r="P82" s="2">
        <v>159</v>
      </c>
      <c r="Q82" s="2">
        <v>0.36</v>
      </c>
    </row>
    <row r="83" spans="1:17" ht="16.5" customHeight="1">
      <c r="A83" s="115" t="s">
        <v>108</v>
      </c>
      <c r="B83" s="247"/>
      <c r="C83" s="175">
        <v>556</v>
      </c>
      <c r="D83" s="172">
        <f>SUM(D78:D82)</f>
        <v>31.302</v>
      </c>
      <c r="E83" s="172">
        <f>SUM(E78:E82)</f>
        <v>28.546</v>
      </c>
      <c r="F83" s="172">
        <f>SUM(F78:F82)</f>
        <v>93.67200000000001</v>
      </c>
      <c r="G83" s="172">
        <v>675</v>
      </c>
      <c r="H83" s="172">
        <f>SUM(H78:H82)</f>
        <v>28.531000000000002</v>
      </c>
      <c r="I83" s="247"/>
      <c r="L83" s="2">
        <f aca="true" t="shared" si="9" ref="L83:Q83">SUM(L82/8.5*12)</f>
        <v>120</v>
      </c>
      <c r="M83" s="2">
        <f t="shared" si="9"/>
        <v>10.616470588235293</v>
      </c>
      <c r="N83" s="2">
        <f t="shared" si="9"/>
        <v>13.934117647058823</v>
      </c>
      <c r="O83" s="2">
        <f t="shared" si="9"/>
        <v>2.3435294117647056</v>
      </c>
      <c r="P83" s="2">
        <f t="shared" si="9"/>
        <v>224.47058823529414</v>
      </c>
      <c r="Q83" s="2">
        <f t="shared" si="9"/>
        <v>0.508235294117647</v>
      </c>
    </row>
    <row r="84" spans="1:9" ht="42" customHeight="1">
      <c r="A84" s="154" t="s">
        <v>935</v>
      </c>
      <c r="B84" s="247"/>
      <c r="C84" s="234"/>
      <c r="D84" s="173">
        <f>SUM(D66+D76+D83)</f>
        <v>74.56466666666665</v>
      </c>
      <c r="E84" s="173">
        <f>SUM(E66+E76+E83)</f>
        <v>60.532666666666664</v>
      </c>
      <c r="F84" s="173">
        <f>SUM(F66+F76+F83)</f>
        <v>256.177</v>
      </c>
      <c r="G84" s="173">
        <v>1800</v>
      </c>
      <c r="H84" s="173">
        <f>SUM(H66+H76+H83)</f>
        <v>83.41633333333333</v>
      </c>
      <c r="I84" s="244"/>
    </row>
    <row r="85" spans="1:9" ht="16.5" customHeight="1">
      <c r="A85" s="389" t="s">
        <v>1639</v>
      </c>
      <c r="B85" s="390"/>
      <c r="C85" s="390"/>
      <c r="D85" s="390"/>
      <c r="E85" s="390"/>
      <c r="F85" s="390"/>
      <c r="G85" s="390"/>
      <c r="H85" s="390"/>
      <c r="I85" s="243"/>
    </row>
    <row r="86" spans="1:17" ht="16.5" customHeight="1">
      <c r="A86" s="115" t="s">
        <v>69</v>
      </c>
      <c r="B86" s="66" t="s">
        <v>1492</v>
      </c>
      <c r="C86" s="185">
        <v>55</v>
      </c>
      <c r="D86" s="7">
        <v>2.49</v>
      </c>
      <c r="E86" s="7">
        <v>3.93</v>
      </c>
      <c r="F86" s="7">
        <v>27.56</v>
      </c>
      <c r="G86" s="7">
        <v>156</v>
      </c>
      <c r="H86" s="25">
        <v>0.1</v>
      </c>
      <c r="I86" s="8">
        <v>2</v>
      </c>
      <c r="L86" s="2">
        <v>100</v>
      </c>
      <c r="M86" s="2">
        <v>10.023529411764704</v>
      </c>
      <c r="N86" s="2">
        <v>13.752941176470587</v>
      </c>
      <c r="O86" s="2">
        <v>5.9411764705882355</v>
      </c>
      <c r="P86" s="2">
        <v>188.23529411764707</v>
      </c>
      <c r="Q86" s="2">
        <v>0.3294117647058824</v>
      </c>
    </row>
    <row r="87" spans="1:9" ht="15.75" customHeight="1">
      <c r="A87" s="115"/>
      <c r="B87" s="65" t="s">
        <v>278</v>
      </c>
      <c r="C87" s="182">
        <v>200</v>
      </c>
      <c r="D87" s="9">
        <v>5.561999999999999</v>
      </c>
      <c r="E87" s="9">
        <v>5.164</v>
      </c>
      <c r="F87" s="9">
        <v>18.352</v>
      </c>
      <c r="G87" s="9">
        <v>142.2</v>
      </c>
      <c r="H87" s="9">
        <v>0.91</v>
      </c>
      <c r="I87" s="8">
        <v>94</v>
      </c>
    </row>
    <row r="88" spans="1:17" ht="14.25" customHeight="1">
      <c r="A88" s="115"/>
      <c r="B88" s="37" t="s">
        <v>89</v>
      </c>
      <c r="C88" s="182">
        <v>180</v>
      </c>
      <c r="D88" s="9">
        <v>2.8529999999999998</v>
      </c>
      <c r="E88" s="9">
        <v>2.412</v>
      </c>
      <c r="F88" s="9">
        <v>14.364000000000003</v>
      </c>
      <c r="G88" s="9">
        <v>90.999</v>
      </c>
      <c r="H88" s="9">
        <v>1.17</v>
      </c>
      <c r="I88" s="7">
        <v>395</v>
      </c>
      <c r="L88" s="2">
        <f aca="true" t="shared" si="10" ref="L88:Q88">SUM(L86/10*13)</f>
        <v>130</v>
      </c>
      <c r="M88" s="2">
        <f t="shared" si="10"/>
        <v>13.030588235294116</v>
      </c>
      <c r="N88" s="2">
        <f t="shared" si="10"/>
        <v>17.878823529411765</v>
      </c>
      <c r="O88" s="2">
        <f t="shared" si="10"/>
        <v>7.723529411764706</v>
      </c>
      <c r="P88" s="2">
        <f t="shared" si="10"/>
        <v>244.7058823529412</v>
      </c>
      <c r="Q88" s="2">
        <f t="shared" si="10"/>
        <v>0.4282352941176471</v>
      </c>
    </row>
    <row r="89" spans="1:9" ht="16.5" customHeight="1">
      <c r="A89" s="115" t="s">
        <v>75</v>
      </c>
      <c r="B89" s="114"/>
      <c r="C89" s="309"/>
      <c r="D89" s="282"/>
      <c r="E89" s="282"/>
      <c r="F89" s="282"/>
      <c r="G89" s="282"/>
      <c r="H89" s="282"/>
      <c r="I89" s="155"/>
    </row>
    <row r="90" spans="1:9" ht="15" customHeight="1">
      <c r="A90" s="115"/>
      <c r="B90" s="37" t="s">
        <v>1542</v>
      </c>
      <c r="C90" s="182">
        <v>180</v>
      </c>
      <c r="D90" s="9">
        <v>0.9</v>
      </c>
      <c r="E90" s="9">
        <v>0</v>
      </c>
      <c r="F90" s="9">
        <v>18.18</v>
      </c>
      <c r="G90" s="81">
        <v>75.6</v>
      </c>
      <c r="H90" s="9">
        <v>3.6</v>
      </c>
      <c r="I90" s="7">
        <v>399</v>
      </c>
    </row>
    <row r="91" spans="1:11" ht="16.5" customHeight="1">
      <c r="A91" s="115" t="s">
        <v>106</v>
      </c>
      <c r="B91" s="114"/>
      <c r="C91" s="181">
        <f aca="true" t="shared" si="11" ref="C91:H91">SUM(C86:C90)</f>
        <v>615</v>
      </c>
      <c r="D91" s="172">
        <f t="shared" si="11"/>
        <v>11.805</v>
      </c>
      <c r="E91" s="172">
        <f t="shared" si="11"/>
        <v>11.506</v>
      </c>
      <c r="F91" s="172">
        <f t="shared" si="11"/>
        <v>78.456</v>
      </c>
      <c r="G91" s="172">
        <f t="shared" si="11"/>
        <v>464.799</v>
      </c>
      <c r="H91" s="172">
        <f t="shared" si="11"/>
        <v>5.779999999999999</v>
      </c>
      <c r="I91" s="155"/>
      <c r="K91" s="296"/>
    </row>
    <row r="92" spans="1:16" ht="16.5" customHeight="1">
      <c r="A92" s="115"/>
      <c r="B92" s="114"/>
      <c r="C92" s="231"/>
      <c r="D92" s="177"/>
      <c r="E92" s="177"/>
      <c r="F92" s="177"/>
      <c r="G92" s="177"/>
      <c r="H92" s="177"/>
      <c r="I92" s="155"/>
      <c r="K92" s="2">
        <v>100</v>
      </c>
      <c r="L92" s="2">
        <v>6.18</v>
      </c>
      <c r="M92" s="2">
        <v>3.22</v>
      </c>
      <c r="N92" s="2">
        <v>55.32</v>
      </c>
      <c r="O92" s="2">
        <v>275</v>
      </c>
      <c r="P92" s="2">
        <v>0.08</v>
      </c>
    </row>
    <row r="93" spans="1:16" ht="16.5" customHeight="1">
      <c r="A93" s="115" t="s">
        <v>70</v>
      </c>
      <c r="B93" s="66" t="s">
        <v>1356</v>
      </c>
      <c r="C93" s="185">
        <v>60</v>
      </c>
      <c r="D93" s="82">
        <v>0.8</v>
      </c>
      <c r="E93" s="82">
        <v>3.2</v>
      </c>
      <c r="F93" s="82">
        <v>5.2</v>
      </c>
      <c r="G93" s="81">
        <v>52</v>
      </c>
      <c r="H93" s="82">
        <v>7.2</v>
      </c>
      <c r="I93" s="8">
        <v>22</v>
      </c>
      <c r="J93" s="166"/>
      <c r="K93" s="2">
        <f aca="true" t="shared" si="12" ref="K93:P93">SUM(K92/10*8)</f>
        <v>80</v>
      </c>
      <c r="L93" s="2">
        <f t="shared" si="12"/>
        <v>4.944</v>
      </c>
      <c r="M93" s="2">
        <f t="shared" si="12"/>
        <v>2.576</v>
      </c>
      <c r="N93" s="2">
        <f t="shared" si="12"/>
        <v>44.256</v>
      </c>
      <c r="O93" s="2">
        <f t="shared" si="12"/>
        <v>220</v>
      </c>
      <c r="P93" s="2">
        <f t="shared" si="12"/>
        <v>0.064</v>
      </c>
    </row>
    <row r="94" spans="1:10" ht="13.5" customHeight="1">
      <c r="A94" s="221"/>
      <c r="B94" s="65" t="s">
        <v>562</v>
      </c>
      <c r="C94" s="182">
        <v>200</v>
      </c>
      <c r="D94" s="9">
        <v>2.38</v>
      </c>
      <c r="E94" s="9">
        <v>3.11</v>
      </c>
      <c r="F94" s="9">
        <v>17.66</v>
      </c>
      <c r="G94" s="9">
        <v>108.06</v>
      </c>
      <c r="H94" s="9">
        <v>6.5</v>
      </c>
      <c r="I94" s="8">
        <v>91</v>
      </c>
      <c r="J94" s="162"/>
    </row>
    <row r="95" spans="1:9" ht="32.25" customHeight="1">
      <c r="A95" s="221"/>
      <c r="B95" s="65" t="s">
        <v>127</v>
      </c>
      <c r="C95" s="182">
        <v>15</v>
      </c>
      <c r="D95" s="25">
        <v>4.22</v>
      </c>
      <c r="E95" s="25">
        <v>1.72</v>
      </c>
      <c r="F95" s="68">
        <v>0</v>
      </c>
      <c r="G95" s="23">
        <v>41.4</v>
      </c>
      <c r="H95" s="7">
        <v>0</v>
      </c>
      <c r="I95" s="8">
        <v>300</v>
      </c>
    </row>
    <row r="96" spans="1:9" ht="15" customHeight="1">
      <c r="A96" s="221"/>
      <c r="B96" s="16" t="s">
        <v>856</v>
      </c>
      <c r="C96" s="211">
        <v>200</v>
      </c>
      <c r="D96" s="186">
        <v>11.92</v>
      </c>
      <c r="E96" s="186">
        <v>16.293333333333337</v>
      </c>
      <c r="F96" s="186">
        <v>14.76</v>
      </c>
      <c r="G96" s="260">
        <v>253.36</v>
      </c>
      <c r="H96" s="262">
        <v>18.7</v>
      </c>
      <c r="I96" s="261">
        <v>63</v>
      </c>
    </row>
    <row r="97" spans="1:9" ht="16.5" customHeight="1">
      <c r="A97" s="226"/>
      <c r="B97" s="37" t="s">
        <v>1506</v>
      </c>
      <c r="C97" s="182">
        <v>180</v>
      </c>
      <c r="D97" s="9">
        <v>0.21599999999999997</v>
      </c>
      <c r="E97" s="9">
        <v>0.099</v>
      </c>
      <c r="F97" s="9">
        <v>0.792</v>
      </c>
      <c r="G97" s="9">
        <v>100.8</v>
      </c>
      <c r="H97" s="9">
        <v>43.92</v>
      </c>
      <c r="I97" s="8">
        <v>381</v>
      </c>
    </row>
    <row r="98" spans="1:16" ht="16.5" customHeight="1">
      <c r="A98" s="226"/>
      <c r="B98" s="66" t="s">
        <v>72</v>
      </c>
      <c r="C98" s="185">
        <v>40</v>
      </c>
      <c r="D98" s="8">
        <v>3.24</v>
      </c>
      <c r="E98" s="8">
        <v>0.4</v>
      </c>
      <c r="F98" s="8">
        <v>19.52</v>
      </c>
      <c r="G98" s="8">
        <v>96.8</v>
      </c>
      <c r="H98" s="8">
        <v>0</v>
      </c>
      <c r="I98" s="179" t="s">
        <v>111</v>
      </c>
      <c r="K98" s="2">
        <v>150</v>
      </c>
      <c r="L98" s="2">
        <v>10.860000000000001</v>
      </c>
      <c r="M98" s="2">
        <v>13.644</v>
      </c>
      <c r="N98" s="2">
        <v>58.92</v>
      </c>
      <c r="O98" s="2">
        <v>402</v>
      </c>
      <c r="P98" s="2">
        <v>0.528</v>
      </c>
    </row>
    <row r="99" spans="1:16" ht="16.5" customHeight="1">
      <c r="A99" s="227"/>
      <c r="B99" s="67" t="str">
        <f>ЗАКУСКИ!A11</f>
        <v>Хлеб ржано-пшеничный</v>
      </c>
      <c r="C99" s="305">
        <f>ЗАКУСКИ!B11</f>
        <v>30</v>
      </c>
      <c r="D99" s="85">
        <f>ЗАКУСКИ!C11</f>
        <v>1.98</v>
      </c>
      <c r="E99" s="85">
        <f>ЗАКУСКИ!D11</f>
        <v>0.33</v>
      </c>
      <c r="F99" s="85">
        <f>ЗАКУСКИ!E11</f>
        <v>12.3</v>
      </c>
      <c r="G99" s="85">
        <f>ЗАКУСКИ!F11</f>
        <v>61.8</v>
      </c>
      <c r="H99" s="85">
        <f>ЗАКУСКИ!G11</f>
        <v>0</v>
      </c>
      <c r="I99" s="85" t="str">
        <f>ЗАКУСКИ!H11</f>
        <v>ГОСТ 26983-86</v>
      </c>
      <c r="K99" s="2">
        <f aca="true" t="shared" si="13" ref="K99:P99">SUM(K98/15*16)</f>
        <v>160</v>
      </c>
      <c r="L99" s="2">
        <f t="shared" si="13"/>
        <v>11.584000000000001</v>
      </c>
      <c r="M99" s="2">
        <f t="shared" si="13"/>
        <v>14.5536</v>
      </c>
      <c r="N99" s="2">
        <f t="shared" si="13"/>
        <v>62.848</v>
      </c>
      <c r="O99" s="2">
        <f t="shared" si="13"/>
        <v>428.8</v>
      </c>
      <c r="P99" s="2">
        <f t="shared" si="13"/>
        <v>0.5632</v>
      </c>
    </row>
    <row r="100" spans="1:9" ht="16.5" customHeight="1">
      <c r="A100" s="115" t="s">
        <v>107</v>
      </c>
      <c r="B100" s="114"/>
      <c r="C100" s="181">
        <f aca="true" t="shared" si="14" ref="C100:H100">SUM(C93:C99)</f>
        <v>725</v>
      </c>
      <c r="D100" s="172">
        <f t="shared" si="14"/>
        <v>24.756000000000004</v>
      </c>
      <c r="E100" s="172">
        <f t="shared" si="14"/>
        <v>25.152333333333335</v>
      </c>
      <c r="F100" s="172">
        <f t="shared" si="14"/>
        <v>70.232</v>
      </c>
      <c r="G100" s="172">
        <f t="shared" si="14"/>
        <v>714.2199999999999</v>
      </c>
      <c r="H100" s="172">
        <f t="shared" si="14"/>
        <v>76.32</v>
      </c>
      <c r="I100" s="119"/>
    </row>
    <row r="101" spans="1:10" ht="28.5" customHeight="1">
      <c r="A101" s="154" t="s">
        <v>73</v>
      </c>
      <c r="B101" s="114"/>
      <c r="C101" s="120"/>
      <c r="D101" s="280"/>
      <c r="E101" s="280"/>
      <c r="F101" s="280"/>
      <c r="G101" s="280"/>
      <c r="H101" s="280"/>
      <c r="I101" s="302"/>
      <c r="J101" s="162"/>
    </row>
    <row r="102" spans="1:10" ht="15.75" customHeight="1">
      <c r="A102" s="154"/>
      <c r="B102" s="66" t="s">
        <v>144</v>
      </c>
      <c r="C102" s="185">
        <v>60</v>
      </c>
      <c r="D102" s="23">
        <v>0.8</v>
      </c>
      <c r="E102" s="23">
        <v>0.06</v>
      </c>
      <c r="F102" s="7">
        <v>7</v>
      </c>
      <c r="G102" s="23">
        <v>31.4</v>
      </c>
      <c r="H102" s="23">
        <v>2.8</v>
      </c>
      <c r="I102" s="8">
        <v>41</v>
      </c>
      <c r="J102" s="163"/>
    </row>
    <row r="103" spans="1:10" ht="15.75" customHeight="1">
      <c r="A103" s="154"/>
      <c r="B103" s="69" t="s">
        <v>1693</v>
      </c>
      <c r="C103" s="214">
        <v>130</v>
      </c>
      <c r="D103" s="10">
        <v>17.76</v>
      </c>
      <c r="E103" s="10">
        <v>12.1</v>
      </c>
      <c r="F103" s="10">
        <v>18.37</v>
      </c>
      <c r="G103" s="10">
        <v>253</v>
      </c>
      <c r="H103" s="10">
        <v>0.24</v>
      </c>
      <c r="I103" s="34">
        <v>237</v>
      </c>
      <c r="J103" s="163"/>
    </row>
    <row r="104" spans="1:16" ht="15" customHeight="1">
      <c r="A104" s="221"/>
      <c r="B104" s="38" t="s">
        <v>1694</v>
      </c>
      <c r="C104" s="46">
        <v>30</v>
      </c>
      <c r="D104" s="42">
        <v>0.14</v>
      </c>
      <c r="E104" s="42">
        <v>0.014</v>
      </c>
      <c r="F104" s="42">
        <v>19.6</v>
      </c>
      <c r="G104" s="42">
        <v>78.9</v>
      </c>
      <c r="H104" s="42">
        <v>0.6</v>
      </c>
      <c r="I104" s="41">
        <v>359</v>
      </c>
      <c r="J104" s="147"/>
      <c r="K104" s="148"/>
      <c r="L104" s="148"/>
      <c r="M104" s="148"/>
      <c r="N104" s="148"/>
      <c r="O104" s="148"/>
      <c r="P104" s="148"/>
    </row>
    <row r="105" spans="1:16" ht="15" customHeight="1">
      <c r="A105" s="221"/>
      <c r="B105" s="37" t="s">
        <v>286</v>
      </c>
      <c r="C105" s="182">
        <v>180</v>
      </c>
      <c r="D105" s="9">
        <v>5.22</v>
      </c>
      <c r="E105" s="9">
        <v>4.5</v>
      </c>
      <c r="F105" s="9">
        <v>7.2</v>
      </c>
      <c r="G105" s="9">
        <v>90</v>
      </c>
      <c r="H105" s="9">
        <v>1.26</v>
      </c>
      <c r="I105" s="8">
        <v>401</v>
      </c>
      <c r="J105" s="147"/>
      <c r="K105" s="148"/>
      <c r="L105" s="148"/>
      <c r="M105" s="148"/>
      <c r="N105" s="148"/>
      <c r="O105" s="148"/>
      <c r="P105" s="148"/>
    </row>
    <row r="106" spans="1:16" ht="15" customHeight="1">
      <c r="A106" s="221"/>
      <c r="B106" s="67" t="s">
        <v>517</v>
      </c>
      <c r="C106" s="305">
        <v>100</v>
      </c>
      <c r="D106" s="171">
        <v>0.4</v>
      </c>
      <c r="E106" s="171">
        <v>0.4</v>
      </c>
      <c r="F106" s="171">
        <v>9.8</v>
      </c>
      <c r="G106" s="171">
        <v>44</v>
      </c>
      <c r="H106" s="191">
        <v>10</v>
      </c>
      <c r="I106" s="192" t="s">
        <v>150</v>
      </c>
      <c r="J106" s="147"/>
      <c r="K106" s="148"/>
      <c r="L106" s="148"/>
      <c r="M106" s="148"/>
      <c r="N106" s="148"/>
      <c r="O106" s="148"/>
      <c r="P106" s="148"/>
    </row>
    <row r="107" spans="1:9" ht="15.75" customHeight="1">
      <c r="A107" s="116"/>
      <c r="B107" s="43" t="str">
        <f>ЗАКУСКИ!A12</f>
        <v>Хлеб ржано-пшеничный</v>
      </c>
      <c r="C107" s="46">
        <f>ЗАКУСКИ!B12</f>
        <v>20</v>
      </c>
      <c r="D107" s="41">
        <f>ЗАКУСКИ!C12</f>
        <v>1.32</v>
      </c>
      <c r="E107" s="41">
        <f>ЗАКУСКИ!D12</f>
        <v>0.22</v>
      </c>
      <c r="F107" s="41">
        <f>ЗАКУСКИ!E12</f>
        <v>8.2</v>
      </c>
      <c r="G107" s="41">
        <f>ЗАКУСКИ!F12</f>
        <v>41.2</v>
      </c>
      <c r="H107" s="41">
        <f>ЗАКУСКИ!G12</f>
        <v>0</v>
      </c>
      <c r="I107" s="41" t="str">
        <f>ЗАКУСКИ!H12</f>
        <v>ГОСТ 26983-86</v>
      </c>
    </row>
    <row r="108" spans="1:17" ht="15" customHeight="1">
      <c r="A108" s="115" t="s">
        <v>108</v>
      </c>
      <c r="B108" s="114"/>
      <c r="C108" s="175">
        <f>SUM(C102:C107)</f>
        <v>520</v>
      </c>
      <c r="D108" s="172">
        <f>SUM(D102:D107)</f>
        <v>25.64</v>
      </c>
      <c r="E108" s="172">
        <f>SUM(E102:E107)</f>
        <v>17.293999999999997</v>
      </c>
      <c r="F108" s="172">
        <f>SUM(F102:F107)</f>
        <v>70.17</v>
      </c>
      <c r="G108" s="172">
        <v>620.98</v>
      </c>
      <c r="H108" s="172">
        <f>SUM(H102:H107)</f>
        <v>14.9</v>
      </c>
      <c r="I108" s="114"/>
      <c r="L108" s="123"/>
      <c r="M108" s="123"/>
      <c r="N108" s="123"/>
      <c r="O108" s="123"/>
      <c r="P108" s="123"/>
      <c r="Q108" s="123"/>
    </row>
    <row r="109" spans="1:9" ht="27" customHeight="1">
      <c r="A109" s="154" t="s">
        <v>934</v>
      </c>
      <c r="B109" s="117"/>
      <c r="C109" s="233"/>
      <c r="D109" s="173">
        <f>SUM(D91+D100+D108)</f>
        <v>62.20100000000001</v>
      </c>
      <c r="E109" s="173">
        <f>SUM(E91+E100+E108)</f>
        <v>53.95233333333333</v>
      </c>
      <c r="F109" s="173">
        <v>261</v>
      </c>
      <c r="G109" s="173">
        <v>1800</v>
      </c>
      <c r="H109" s="173">
        <f>SUM(H91+H100+H108)</f>
        <v>97</v>
      </c>
      <c r="I109" s="110"/>
    </row>
    <row r="110" spans="1:9" ht="15" customHeight="1">
      <c r="A110" s="389" t="s">
        <v>340</v>
      </c>
      <c r="B110" s="390"/>
      <c r="C110" s="390"/>
      <c r="D110" s="390"/>
      <c r="E110" s="390"/>
      <c r="F110" s="390"/>
      <c r="G110" s="390"/>
      <c r="H110" s="390"/>
      <c r="I110" s="243"/>
    </row>
    <row r="111" spans="1:9" ht="16.5" customHeight="1">
      <c r="A111" s="115" t="s">
        <v>69</v>
      </c>
      <c r="B111" s="43" t="s">
        <v>1014</v>
      </c>
      <c r="C111" s="46">
        <v>85</v>
      </c>
      <c r="D111" s="42">
        <v>6.52</v>
      </c>
      <c r="E111" s="42">
        <v>8.07</v>
      </c>
      <c r="F111" s="42">
        <v>8.41</v>
      </c>
      <c r="G111" s="42">
        <v>132</v>
      </c>
      <c r="H111" s="42">
        <v>0.7</v>
      </c>
      <c r="I111" s="41">
        <v>219</v>
      </c>
    </row>
    <row r="112" spans="1:10" ht="16.5" customHeight="1">
      <c r="A112" s="115"/>
      <c r="B112" s="37" t="s">
        <v>89</v>
      </c>
      <c r="C112" s="182">
        <v>180</v>
      </c>
      <c r="D112" s="9">
        <v>2.8529999999999998</v>
      </c>
      <c r="E112" s="9">
        <v>2.412</v>
      </c>
      <c r="F112" s="9">
        <v>14.364000000000003</v>
      </c>
      <c r="G112" s="9">
        <v>90.999</v>
      </c>
      <c r="H112" s="9">
        <v>1.17</v>
      </c>
      <c r="I112" s="7">
        <v>395</v>
      </c>
      <c r="J112" s="165"/>
    </row>
    <row r="113" spans="1:10" ht="16.5" customHeight="1">
      <c r="A113" s="115"/>
      <c r="B113" s="66" t="s">
        <v>1492</v>
      </c>
      <c r="C113" s="185">
        <v>45</v>
      </c>
      <c r="D113" s="7">
        <v>2.04</v>
      </c>
      <c r="E113" s="7">
        <v>3.21</v>
      </c>
      <c r="F113" s="7">
        <v>22.55</v>
      </c>
      <c r="G113" s="7">
        <v>127.6</v>
      </c>
      <c r="H113" s="7">
        <v>0.8</v>
      </c>
      <c r="I113" s="8">
        <v>2</v>
      </c>
      <c r="J113" s="170"/>
    </row>
    <row r="114" spans="1:10" ht="16.5" customHeight="1">
      <c r="A114" s="115"/>
      <c r="B114" s="65" t="s">
        <v>87</v>
      </c>
      <c r="C114" s="198">
        <v>110</v>
      </c>
      <c r="D114" s="12">
        <v>6.6</v>
      </c>
      <c r="E114" s="12">
        <v>3.52</v>
      </c>
      <c r="F114" s="12">
        <v>9.35</v>
      </c>
      <c r="G114" s="12">
        <v>93.5</v>
      </c>
      <c r="H114" s="12">
        <v>1.32</v>
      </c>
      <c r="I114" s="192" t="s">
        <v>150</v>
      </c>
      <c r="J114" s="170"/>
    </row>
    <row r="115" spans="1:9" ht="13.5" customHeight="1">
      <c r="A115" s="115" t="s">
        <v>78</v>
      </c>
      <c r="B115" s="247"/>
      <c r="C115" s="304"/>
      <c r="D115" s="306"/>
      <c r="E115" s="306"/>
      <c r="F115" s="306"/>
      <c r="G115" s="306"/>
      <c r="H115" s="306"/>
      <c r="I115" s="301"/>
    </row>
    <row r="116" spans="1:9" ht="16.5" customHeight="1">
      <c r="A116" s="115"/>
      <c r="B116" s="37" t="s">
        <v>1542</v>
      </c>
      <c r="C116" s="182">
        <v>180</v>
      </c>
      <c r="D116" s="9">
        <v>0.9</v>
      </c>
      <c r="E116" s="9">
        <v>0</v>
      </c>
      <c r="F116" s="9">
        <v>18.18</v>
      </c>
      <c r="G116" s="81">
        <v>75.6</v>
      </c>
      <c r="H116" s="9">
        <v>3.6</v>
      </c>
      <c r="I116" s="7">
        <v>399</v>
      </c>
    </row>
    <row r="117" spans="1:9" ht="15.75" customHeight="1">
      <c r="A117" s="115" t="s">
        <v>106</v>
      </c>
      <c r="B117" s="114"/>
      <c r="C117" s="181">
        <f aca="true" t="shared" si="15" ref="C117:H117">SUM(C111:C116)</f>
        <v>600</v>
      </c>
      <c r="D117" s="172">
        <f t="shared" si="15"/>
        <v>18.912999999999997</v>
      </c>
      <c r="E117" s="172">
        <f t="shared" si="15"/>
        <v>17.212</v>
      </c>
      <c r="F117" s="172">
        <f t="shared" si="15"/>
        <v>72.854</v>
      </c>
      <c r="G117" s="172">
        <f>SUM(G111:G116)</f>
        <v>519.699</v>
      </c>
      <c r="H117" s="172">
        <f t="shared" si="15"/>
        <v>7.59</v>
      </c>
      <c r="I117" s="119"/>
    </row>
    <row r="118" spans="1:10" ht="15" customHeight="1">
      <c r="A118" s="218"/>
      <c r="B118" s="114"/>
      <c r="C118" s="234"/>
      <c r="D118" s="280"/>
      <c r="E118" s="280"/>
      <c r="F118" s="280"/>
      <c r="G118" s="280"/>
      <c r="H118" s="280"/>
      <c r="I118" s="119"/>
      <c r="J118" s="162"/>
    </row>
    <row r="119" spans="1:10" ht="15" customHeight="1">
      <c r="A119" s="115" t="s">
        <v>70</v>
      </c>
      <c r="B119" s="66" t="s">
        <v>1396</v>
      </c>
      <c r="C119" s="185">
        <v>60</v>
      </c>
      <c r="D119" s="82">
        <v>0.86</v>
      </c>
      <c r="E119" s="82">
        <v>3.66</v>
      </c>
      <c r="F119" s="82">
        <v>4.02</v>
      </c>
      <c r="G119" s="9">
        <v>49.66</v>
      </c>
      <c r="H119" s="82">
        <v>2.94</v>
      </c>
      <c r="I119" s="8">
        <v>132</v>
      </c>
      <c r="J119" s="166"/>
    </row>
    <row r="120" spans="1:10" ht="17.25" customHeight="1">
      <c r="A120" s="219"/>
      <c r="B120" s="65" t="s">
        <v>291</v>
      </c>
      <c r="C120" s="185">
        <v>200</v>
      </c>
      <c r="D120" s="82">
        <v>1.36</v>
      </c>
      <c r="E120" s="82">
        <v>3.8560000000000003</v>
      </c>
      <c r="F120" s="82">
        <v>5.343999999999999</v>
      </c>
      <c r="G120" s="8">
        <v>62</v>
      </c>
      <c r="H120" s="82">
        <v>16.024</v>
      </c>
      <c r="I120" s="8">
        <v>66</v>
      </c>
      <c r="J120" s="162"/>
    </row>
    <row r="121" spans="1:10" ht="16.5" customHeight="1">
      <c r="A121" s="219"/>
      <c r="B121" s="313" t="s">
        <v>1653</v>
      </c>
      <c r="C121" s="314">
        <v>80</v>
      </c>
      <c r="D121" s="317">
        <v>18.394666666666662</v>
      </c>
      <c r="E121" s="317">
        <v>8.114666666666666</v>
      </c>
      <c r="F121" s="317">
        <v>1.384</v>
      </c>
      <c r="G121" s="317">
        <v>151.73333333333335</v>
      </c>
      <c r="H121" s="317">
        <v>0.7733333333333334</v>
      </c>
      <c r="I121" s="10">
        <v>243</v>
      </c>
      <c r="J121" s="162"/>
    </row>
    <row r="122" spans="1:10" ht="16.5" customHeight="1">
      <c r="A122" s="219"/>
      <c r="B122" s="16" t="s">
        <v>88</v>
      </c>
      <c r="C122" s="198">
        <v>150</v>
      </c>
      <c r="D122" s="11">
        <v>3.06</v>
      </c>
      <c r="E122" s="11">
        <v>4.8</v>
      </c>
      <c r="F122" s="11">
        <v>20.445</v>
      </c>
      <c r="G122" s="21">
        <v>138</v>
      </c>
      <c r="H122" s="11">
        <v>18.165</v>
      </c>
      <c r="I122" s="10">
        <v>321</v>
      </c>
      <c r="J122" s="162"/>
    </row>
    <row r="123" spans="1:16" ht="15" customHeight="1">
      <c r="A123" s="219"/>
      <c r="B123" s="37" t="s">
        <v>1495</v>
      </c>
      <c r="C123" s="185">
        <v>180</v>
      </c>
      <c r="D123" s="82">
        <v>0.396</v>
      </c>
      <c r="E123" s="82">
        <v>0.018000000000000002</v>
      </c>
      <c r="F123" s="82">
        <v>24.993</v>
      </c>
      <c r="G123" s="81">
        <v>101.7</v>
      </c>
      <c r="H123" s="82">
        <v>0.36</v>
      </c>
      <c r="I123" s="7">
        <v>376</v>
      </c>
      <c r="J123" s="167"/>
      <c r="K123" s="160">
        <v>150</v>
      </c>
      <c r="L123" s="2">
        <v>10.860000000000001</v>
      </c>
      <c r="M123" s="2">
        <v>13.644</v>
      </c>
      <c r="N123" s="2">
        <v>58.92</v>
      </c>
      <c r="O123" s="2">
        <v>402</v>
      </c>
      <c r="P123" s="2">
        <v>0.528</v>
      </c>
    </row>
    <row r="124" spans="1:16" ht="15" customHeight="1">
      <c r="A124" s="219"/>
      <c r="B124" s="66" t="s">
        <v>72</v>
      </c>
      <c r="C124" s="185">
        <v>40</v>
      </c>
      <c r="D124" s="8">
        <v>3.24</v>
      </c>
      <c r="E124" s="8">
        <v>0.4</v>
      </c>
      <c r="F124" s="8">
        <v>19.52</v>
      </c>
      <c r="G124" s="8">
        <v>96.8</v>
      </c>
      <c r="H124" s="8">
        <v>0</v>
      </c>
      <c r="I124" s="179" t="s">
        <v>111</v>
      </c>
      <c r="K124" s="2">
        <f aca="true" t="shared" si="16" ref="K124:P124">SUM(K123/15*17)</f>
        <v>170</v>
      </c>
      <c r="L124" s="2">
        <f t="shared" si="16"/>
        <v>12.308000000000002</v>
      </c>
      <c r="M124" s="2">
        <f t="shared" si="16"/>
        <v>15.463199999999999</v>
      </c>
      <c r="N124" s="2">
        <f t="shared" si="16"/>
        <v>66.776</v>
      </c>
      <c r="O124" s="2">
        <f t="shared" si="16"/>
        <v>455.6</v>
      </c>
      <c r="P124" s="2">
        <f t="shared" si="16"/>
        <v>0.5984</v>
      </c>
    </row>
    <row r="125" spans="1:9" ht="15" customHeight="1">
      <c r="A125" s="219"/>
      <c r="B125" s="66" t="s">
        <v>539</v>
      </c>
      <c r="C125" s="185">
        <v>30</v>
      </c>
      <c r="D125" s="8">
        <v>1.98</v>
      </c>
      <c r="E125" s="8">
        <v>0.33</v>
      </c>
      <c r="F125" s="8">
        <v>12.3</v>
      </c>
      <c r="G125" s="8">
        <v>61.8</v>
      </c>
      <c r="H125" s="8">
        <v>0</v>
      </c>
      <c r="I125" s="353" t="s">
        <v>110</v>
      </c>
    </row>
    <row r="126" spans="1:9" ht="15" customHeight="1">
      <c r="A126" s="115" t="s">
        <v>107</v>
      </c>
      <c r="B126" s="114"/>
      <c r="C126" s="181">
        <f aca="true" t="shared" si="17" ref="C126:H126">SUM(C119:C125)</f>
        <v>740</v>
      </c>
      <c r="D126" s="172">
        <f t="shared" si="17"/>
        <v>29.290666666666663</v>
      </c>
      <c r="E126" s="172">
        <f t="shared" si="17"/>
        <v>21.178666666666665</v>
      </c>
      <c r="F126" s="172">
        <f t="shared" si="17"/>
        <v>88.00599999999999</v>
      </c>
      <c r="G126" s="172">
        <f>SUM(G119:G125)</f>
        <v>661.6933333333333</v>
      </c>
      <c r="H126" s="172">
        <f t="shared" si="17"/>
        <v>38.26233333333333</v>
      </c>
      <c r="I126" s="119"/>
    </row>
    <row r="127" spans="1:10" ht="27.75" customHeight="1">
      <c r="A127" s="154" t="s">
        <v>73</v>
      </c>
      <c r="B127" s="114"/>
      <c r="C127" s="318"/>
      <c r="D127" s="282"/>
      <c r="E127" s="282"/>
      <c r="F127" s="282"/>
      <c r="G127" s="282"/>
      <c r="H127" s="282"/>
      <c r="I127" s="302"/>
      <c r="J127" s="162"/>
    </row>
    <row r="128" spans="1:16" ht="15" customHeight="1">
      <c r="A128" s="221"/>
      <c r="B128" s="66" t="s">
        <v>144</v>
      </c>
      <c r="C128" s="185">
        <v>60</v>
      </c>
      <c r="D128" s="23">
        <v>0.8</v>
      </c>
      <c r="E128" s="23">
        <v>0.06</v>
      </c>
      <c r="F128" s="7">
        <v>7</v>
      </c>
      <c r="G128" s="23">
        <v>31.4</v>
      </c>
      <c r="H128" s="23">
        <v>2.8</v>
      </c>
      <c r="I128" s="8">
        <v>41</v>
      </c>
      <c r="J128" s="165"/>
      <c r="K128" s="148">
        <v>80</v>
      </c>
      <c r="L128" s="2">
        <v>11.241333333333333</v>
      </c>
      <c r="M128" s="2">
        <v>7.317333333333334</v>
      </c>
      <c r="N128" s="2">
        <v>4.547999999999999</v>
      </c>
      <c r="O128" s="2">
        <v>130.56</v>
      </c>
      <c r="P128" s="2">
        <v>13.489333333333333</v>
      </c>
    </row>
    <row r="129" spans="1:16" ht="15" customHeight="1">
      <c r="A129" s="221"/>
      <c r="B129" s="69" t="s">
        <v>178</v>
      </c>
      <c r="C129" s="213">
        <v>150</v>
      </c>
      <c r="D129" s="36">
        <v>24</v>
      </c>
      <c r="E129" s="36">
        <v>18</v>
      </c>
      <c r="F129" s="36">
        <v>27</v>
      </c>
      <c r="G129" s="36">
        <v>356</v>
      </c>
      <c r="H129" s="36">
        <v>0.33</v>
      </c>
      <c r="I129" s="34">
        <v>543</v>
      </c>
      <c r="J129" s="165"/>
      <c r="K129" s="148">
        <f aca="true" t="shared" si="18" ref="K129:P129">SUM(K128*2)</f>
        <v>160</v>
      </c>
      <c r="L129" s="148">
        <f t="shared" si="18"/>
        <v>22.482666666666667</v>
      </c>
      <c r="M129" s="148">
        <f t="shared" si="18"/>
        <v>14.634666666666668</v>
      </c>
      <c r="N129" s="148">
        <f t="shared" si="18"/>
        <v>9.095999999999998</v>
      </c>
      <c r="O129" s="148">
        <f t="shared" si="18"/>
        <v>261.12</v>
      </c>
      <c r="P129" s="148">
        <f t="shared" si="18"/>
        <v>26.978666666666665</v>
      </c>
    </row>
    <row r="130" spans="1:16" ht="15" customHeight="1">
      <c r="A130" s="221"/>
      <c r="B130" s="65" t="s">
        <v>273</v>
      </c>
      <c r="C130" s="185">
        <v>30</v>
      </c>
      <c r="D130" s="9">
        <v>2.16</v>
      </c>
      <c r="E130" s="9">
        <v>2.55</v>
      </c>
      <c r="F130" s="9">
        <v>16.8</v>
      </c>
      <c r="G130" s="9">
        <v>96</v>
      </c>
      <c r="H130" s="9">
        <v>0.3</v>
      </c>
      <c r="I130" s="10"/>
      <c r="J130" s="170"/>
      <c r="K130" s="148"/>
      <c r="L130" s="148"/>
      <c r="M130" s="148"/>
      <c r="N130" s="148"/>
      <c r="O130" s="148"/>
      <c r="P130" s="148"/>
    </row>
    <row r="131" spans="1:16" ht="15" customHeight="1">
      <c r="A131" s="221"/>
      <c r="B131" s="38" t="s">
        <v>1462</v>
      </c>
      <c r="C131" s="213">
        <v>70</v>
      </c>
      <c r="D131" s="42">
        <v>3.39</v>
      </c>
      <c r="E131" s="42">
        <v>6.98</v>
      </c>
      <c r="F131" s="42">
        <v>26.07</v>
      </c>
      <c r="G131" s="45">
        <v>181</v>
      </c>
      <c r="H131" s="57">
        <v>0</v>
      </c>
      <c r="I131" s="53">
        <v>470</v>
      </c>
      <c r="J131" s="170"/>
      <c r="K131" s="148"/>
      <c r="L131" s="148"/>
      <c r="M131" s="148"/>
      <c r="N131" s="148"/>
      <c r="O131" s="148"/>
      <c r="P131" s="148"/>
    </row>
    <row r="132" spans="1:16" ht="15" customHeight="1">
      <c r="A132" s="221"/>
      <c r="B132" s="37" t="s">
        <v>93</v>
      </c>
      <c r="C132" s="182">
        <v>180</v>
      </c>
      <c r="D132" s="25">
        <v>0.06</v>
      </c>
      <c r="E132" s="25">
        <v>0.02</v>
      </c>
      <c r="F132" s="25">
        <v>9.99</v>
      </c>
      <c r="G132" s="25">
        <v>40</v>
      </c>
      <c r="H132" s="25">
        <v>0.03</v>
      </c>
      <c r="I132" s="7">
        <v>392</v>
      </c>
      <c r="J132" s="170"/>
      <c r="K132" s="148"/>
      <c r="L132" s="148"/>
      <c r="M132" s="148"/>
      <c r="N132" s="148"/>
      <c r="O132" s="148"/>
      <c r="P132" s="148"/>
    </row>
    <row r="133" spans="1:16" ht="15" customHeight="1">
      <c r="A133" s="221"/>
      <c r="B133" s="66" t="s">
        <v>539</v>
      </c>
      <c r="C133" s="185">
        <v>20</v>
      </c>
      <c r="D133" s="8">
        <v>1.32</v>
      </c>
      <c r="E133" s="8">
        <v>0.22</v>
      </c>
      <c r="F133" s="8">
        <v>8.2</v>
      </c>
      <c r="G133" s="8">
        <v>41.2</v>
      </c>
      <c r="H133" s="8">
        <v>0</v>
      </c>
      <c r="I133" s="353" t="s">
        <v>110</v>
      </c>
      <c r="J133" s="170"/>
      <c r="K133" s="148"/>
      <c r="L133" s="148"/>
      <c r="M133" s="148"/>
      <c r="N133" s="148"/>
      <c r="O133" s="148"/>
      <c r="P133" s="148"/>
    </row>
    <row r="134" spans="1:9" ht="21" customHeight="1">
      <c r="A134" s="115" t="s">
        <v>108</v>
      </c>
      <c r="B134" s="247"/>
      <c r="C134" s="175">
        <f aca="true" t="shared" si="19" ref="C134:H134">SUM(C128:C133)</f>
        <v>510</v>
      </c>
      <c r="D134" s="172">
        <f t="shared" si="19"/>
        <v>31.73</v>
      </c>
      <c r="E134" s="172">
        <f t="shared" si="19"/>
        <v>27.83</v>
      </c>
      <c r="F134" s="172">
        <f t="shared" si="19"/>
        <v>95.06</v>
      </c>
      <c r="G134" s="172">
        <v>618.61</v>
      </c>
      <c r="H134" s="172">
        <f t="shared" si="19"/>
        <v>3.4599999999999995</v>
      </c>
      <c r="I134" s="247"/>
    </row>
    <row r="135" spans="1:17" ht="32.25" customHeight="1">
      <c r="A135" s="154" t="s">
        <v>933</v>
      </c>
      <c r="B135" s="117"/>
      <c r="C135" s="120"/>
      <c r="D135" s="173">
        <f>SUM(D117+D126+D134)</f>
        <v>79.93366666666667</v>
      </c>
      <c r="E135" s="173">
        <f>SUM(E117+E126+E134)</f>
        <v>66.22066666666666</v>
      </c>
      <c r="F135" s="173">
        <f>SUM(F117+F126+F134)</f>
        <v>255.92</v>
      </c>
      <c r="G135" s="173">
        <v>1800</v>
      </c>
      <c r="H135" s="173">
        <f>SUM(H117+H126+H134)</f>
        <v>49.312333333333335</v>
      </c>
      <c r="I135" s="110"/>
      <c r="K135" s="123"/>
      <c r="L135" s="123"/>
      <c r="M135" s="123"/>
      <c r="N135" s="123"/>
      <c r="O135" s="123"/>
      <c r="P135" s="123"/>
      <c r="Q135" s="123"/>
    </row>
    <row r="136" spans="1:9" ht="16.5" customHeight="1">
      <c r="A136" s="389" t="s">
        <v>1635</v>
      </c>
      <c r="B136" s="390"/>
      <c r="C136" s="390"/>
      <c r="D136" s="390"/>
      <c r="E136" s="390"/>
      <c r="F136" s="390"/>
      <c r="G136" s="390"/>
      <c r="H136" s="390"/>
      <c r="I136" s="243"/>
    </row>
    <row r="137" spans="1:9" ht="16.5" customHeight="1">
      <c r="A137" s="115" t="s">
        <v>69</v>
      </c>
      <c r="B137" s="298" t="s">
        <v>288</v>
      </c>
      <c r="C137" s="383" t="s">
        <v>1670</v>
      </c>
      <c r="D137" s="323">
        <v>4.8696</v>
      </c>
      <c r="E137" s="323">
        <v>3.4385</v>
      </c>
      <c r="F137" s="323">
        <v>19.4725</v>
      </c>
      <c r="G137" s="323">
        <v>139.78</v>
      </c>
      <c r="H137" s="323">
        <v>0.05460000000000001</v>
      </c>
      <c r="I137" s="300">
        <v>882</v>
      </c>
    </row>
    <row r="138" spans="1:9" ht="18" customHeight="1">
      <c r="A138" s="115"/>
      <c r="B138" s="65" t="s">
        <v>496</v>
      </c>
      <c r="C138" s="182">
        <v>200</v>
      </c>
      <c r="D138" s="9">
        <v>4.816</v>
      </c>
      <c r="E138" s="9">
        <v>5.08</v>
      </c>
      <c r="F138" s="9">
        <v>16.832</v>
      </c>
      <c r="G138" s="9">
        <v>132.4</v>
      </c>
      <c r="H138" s="9">
        <v>0.9119999999999999</v>
      </c>
      <c r="I138" s="8">
        <v>94</v>
      </c>
    </row>
    <row r="139" spans="1:9" ht="14.25" customHeight="1">
      <c r="A139" s="115"/>
      <c r="B139" s="37" t="s">
        <v>89</v>
      </c>
      <c r="C139" s="182">
        <v>180</v>
      </c>
      <c r="D139" s="9">
        <v>2.8529999999999998</v>
      </c>
      <c r="E139" s="9">
        <v>2.412</v>
      </c>
      <c r="F139" s="9">
        <v>14.364000000000003</v>
      </c>
      <c r="G139" s="9">
        <v>90.999</v>
      </c>
      <c r="H139" s="9">
        <v>1.17</v>
      </c>
      <c r="I139" s="7">
        <v>395</v>
      </c>
    </row>
    <row r="140" spans="1:9" ht="15" customHeight="1">
      <c r="A140" s="115" t="s">
        <v>75</v>
      </c>
      <c r="B140" s="114"/>
      <c r="C140" s="114"/>
      <c r="D140" s="281"/>
      <c r="E140" s="281"/>
      <c r="F140" s="281"/>
      <c r="G140" s="281"/>
      <c r="H140" s="281"/>
      <c r="I140" s="114"/>
    </row>
    <row r="141" spans="1:9" ht="15.75" customHeight="1">
      <c r="A141" s="219"/>
      <c r="B141" s="37" t="s">
        <v>1542</v>
      </c>
      <c r="C141" s="182">
        <v>180</v>
      </c>
      <c r="D141" s="9">
        <v>0.9</v>
      </c>
      <c r="E141" s="9">
        <v>0</v>
      </c>
      <c r="F141" s="9">
        <v>18.18</v>
      </c>
      <c r="G141" s="81">
        <v>75.6</v>
      </c>
      <c r="H141" s="9">
        <v>3.6</v>
      </c>
      <c r="I141" s="7">
        <v>399</v>
      </c>
    </row>
    <row r="142" spans="1:9" ht="15" customHeight="1">
      <c r="A142" s="115" t="s">
        <v>106</v>
      </c>
      <c r="B142" s="114"/>
      <c r="C142" s="181">
        <f aca="true" t="shared" si="20" ref="C142:H142">SUM(C137:C141)</f>
        <v>560</v>
      </c>
      <c r="D142" s="172">
        <f t="shared" si="20"/>
        <v>13.438600000000001</v>
      </c>
      <c r="E142" s="172">
        <f t="shared" si="20"/>
        <v>10.930499999999999</v>
      </c>
      <c r="F142" s="172">
        <f t="shared" si="20"/>
        <v>68.8485</v>
      </c>
      <c r="G142" s="172">
        <f t="shared" si="20"/>
        <v>438.779</v>
      </c>
      <c r="H142" s="172">
        <f t="shared" si="20"/>
        <v>5.736599999999999</v>
      </c>
      <c r="I142" s="114"/>
    </row>
    <row r="143" spans="1:9" ht="13.5" customHeight="1">
      <c r="A143" s="115"/>
      <c r="B143" s="114"/>
      <c r="C143" s="259"/>
      <c r="D143" s="281"/>
      <c r="E143" s="281"/>
      <c r="F143" s="281"/>
      <c r="G143" s="281"/>
      <c r="H143" s="281"/>
      <c r="I143" s="110"/>
    </row>
    <row r="144" spans="1:16" ht="15.75" customHeight="1">
      <c r="A144" s="115" t="s">
        <v>70</v>
      </c>
      <c r="B144" s="66" t="s">
        <v>346</v>
      </c>
      <c r="C144" s="185">
        <v>60</v>
      </c>
      <c r="D144" s="82">
        <v>0.8</v>
      </c>
      <c r="E144" s="82">
        <v>3.6</v>
      </c>
      <c r="F144" s="82">
        <v>5</v>
      </c>
      <c r="G144" s="81">
        <v>56</v>
      </c>
      <c r="H144" s="82">
        <v>5.8</v>
      </c>
      <c r="I144" s="8">
        <v>33</v>
      </c>
      <c r="J144" s="166"/>
      <c r="K144" s="2">
        <v>100</v>
      </c>
      <c r="L144" s="2">
        <v>12.61</v>
      </c>
      <c r="M144" s="2">
        <v>9.47</v>
      </c>
      <c r="N144" s="2">
        <v>16.1</v>
      </c>
      <c r="O144" s="2">
        <v>200</v>
      </c>
      <c r="P144" s="2">
        <v>4.35</v>
      </c>
    </row>
    <row r="145" spans="1:16" ht="16.5" customHeight="1">
      <c r="A145" s="219"/>
      <c r="B145" s="65" t="s">
        <v>7</v>
      </c>
      <c r="C145" s="182">
        <v>220</v>
      </c>
      <c r="D145" s="9">
        <v>1.68</v>
      </c>
      <c r="E145" s="9">
        <v>2.6879999999999997</v>
      </c>
      <c r="F145" s="9">
        <v>9.712</v>
      </c>
      <c r="G145" s="9">
        <v>69.8</v>
      </c>
      <c r="H145" s="9">
        <v>4.6</v>
      </c>
      <c r="I145" s="8">
        <v>85</v>
      </c>
      <c r="J145" s="165"/>
      <c r="K145" s="2">
        <f aca="true" t="shared" si="21" ref="K145:P145">SUM(K144*2)</f>
        <v>200</v>
      </c>
      <c r="L145" s="2">
        <f t="shared" si="21"/>
        <v>25.22</v>
      </c>
      <c r="M145" s="2">
        <f t="shared" si="21"/>
        <v>18.94</v>
      </c>
      <c r="N145" s="2">
        <f t="shared" si="21"/>
        <v>32.2</v>
      </c>
      <c r="O145" s="2">
        <f t="shared" si="21"/>
        <v>400</v>
      </c>
      <c r="P145" s="2">
        <f t="shared" si="21"/>
        <v>8.7</v>
      </c>
    </row>
    <row r="146" spans="1:10" ht="33" customHeight="1">
      <c r="A146" s="219"/>
      <c r="B146" s="65" t="s">
        <v>127</v>
      </c>
      <c r="C146" s="182">
        <v>15</v>
      </c>
      <c r="D146" s="25">
        <v>4.22</v>
      </c>
      <c r="E146" s="25">
        <v>1.72</v>
      </c>
      <c r="F146" s="68">
        <v>0</v>
      </c>
      <c r="G146" s="23">
        <v>41.4</v>
      </c>
      <c r="H146" s="7">
        <v>0</v>
      </c>
      <c r="I146" s="8">
        <v>300</v>
      </c>
      <c r="J146" s="165"/>
    </row>
    <row r="147" spans="1:10" ht="16.5" customHeight="1">
      <c r="A147" s="219"/>
      <c r="B147" s="66" t="s">
        <v>787</v>
      </c>
      <c r="C147" s="182">
        <v>200</v>
      </c>
      <c r="D147" s="25">
        <v>24.28</v>
      </c>
      <c r="E147" s="25">
        <v>9.48</v>
      </c>
      <c r="F147" s="25">
        <v>22.9</v>
      </c>
      <c r="G147" s="7">
        <v>275</v>
      </c>
      <c r="H147" s="23">
        <v>1.2</v>
      </c>
      <c r="I147" s="8">
        <v>203</v>
      </c>
      <c r="J147" s="165"/>
    </row>
    <row r="148" spans="1:9" ht="15.75" customHeight="1">
      <c r="A148" s="219"/>
      <c r="B148" s="37" t="s">
        <v>1495</v>
      </c>
      <c r="C148" s="185">
        <v>180</v>
      </c>
      <c r="D148" s="82">
        <v>0.396</v>
      </c>
      <c r="E148" s="82">
        <v>0.018000000000000002</v>
      </c>
      <c r="F148" s="82">
        <v>24.993</v>
      </c>
      <c r="G148" s="81">
        <v>101.7</v>
      </c>
      <c r="H148" s="82">
        <v>0.36</v>
      </c>
      <c r="I148" s="7">
        <v>376</v>
      </c>
    </row>
    <row r="149" spans="1:9" ht="16.5" customHeight="1">
      <c r="A149" s="219"/>
      <c r="B149" s="67" t="str">
        <f>ЗАКУСКИ!A16</f>
        <v>Хлеб пшеничный</v>
      </c>
      <c r="C149" s="305">
        <f>ЗАКУСКИ!B16</f>
        <v>40</v>
      </c>
      <c r="D149" s="191">
        <f>ЗАКУСКИ!C16</f>
        <v>3.24</v>
      </c>
      <c r="E149" s="191">
        <f>ЗАКУСКИ!D16</f>
        <v>0.4</v>
      </c>
      <c r="F149" s="191">
        <f>ЗАКУСКИ!E16</f>
        <v>19.52</v>
      </c>
      <c r="G149" s="191">
        <f>ЗАКУСКИ!F16</f>
        <v>96.8</v>
      </c>
      <c r="H149" s="191">
        <f>ЗАКУСКИ!G16</f>
        <v>0</v>
      </c>
      <c r="I149" s="85" t="str">
        <f>ЗАКУСКИ!H16</f>
        <v>ГОСТ 27842-88</v>
      </c>
    </row>
    <row r="150" spans="1:9" ht="16.5" customHeight="1">
      <c r="A150" s="219"/>
      <c r="B150" s="66" t="s">
        <v>539</v>
      </c>
      <c r="C150" s="185">
        <v>30</v>
      </c>
      <c r="D150" s="8">
        <v>1.98</v>
      </c>
      <c r="E150" s="8">
        <v>0.33</v>
      </c>
      <c r="F150" s="8">
        <v>12.3</v>
      </c>
      <c r="G150" s="8">
        <v>61.8</v>
      </c>
      <c r="H150" s="8">
        <v>0</v>
      </c>
      <c r="I150" s="179" t="s">
        <v>110</v>
      </c>
    </row>
    <row r="151" spans="1:9" ht="15" customHeight="1">
      <c r="A151" s="115" t="s">
        <v>107</v>
      </c>
      <c r="B151" s="114"/>
      <c r="C151" s="181">
        <f aca="true" t="shared" si="22" ref="C151:H151">SUM(C144:C150)</f>
        <v>745</v>
      </c>
      <c r="D151" s="172">
        <f t="shared" si="22"/>
        <v>36.596</v>
      </c>
      <c r="E151" s="172">
        <f t="shared" si="22"/>
        <v>18.235999999999997</v>
      </c>
      <c r="F151" s="172">
        <f t="shared" si="22"/>
        <v>94.42499999999998</v>
      </c>
      <c r="G151" s="172">
        <f t="shared" si="22"/>
        <v>702.4999999999999</v>
      </c>
      <c r="H151" s="172">
        <f t="shared" si="22"/>
        <v>11.959999999999997</v>
      </c>
      <c r="I151" s="245"/>
    </row>
    <row r="152" spans="1:9" ht="30.75" customHeight="1">
      <c r="A152" s="154" t="s">
        <v>73</v>
      </c>
      <c r="B152" s="114"/>
      <c r="C152" s="245"/>
      <c r="D152" s="248"/>
      <c r="E152" s="248"/>
      <c r="F152" s="248"/>
      <c r="G152" s="248"/>
      <c r="H152" s="248"/>
      <c r="I152" s="245"/>
    </row>
    <row r="153" spans="1:19" ht="15" customHeight="1">
      <c r="A153" s="116"/>
      <c r="B153" s="66" t="s">
        <v>271</v>
      </c>
      <c r="C153" s="185">
        <v>60</v>
      </c>
      <c r="D153" s="23">
        <v>0.6</v>
      </c>
      <c r="E153" s="23">
        <v>0.1</v>
      </c>
      <c r="F153" s="7">
        <v>5.2</v>
      </c>
      <c r="G153" s="23">
        <v>24</v>
      </c>
      <c r="H153" s="23">
        <v>3.8</v>
      </c>
      <c r="I153" s="8">
        <v>38</v>
      </c>
      <c r="J153" s="166"/>
      <c r="M153" s="358"/>
      <c r="N153" s="210"/>
      <c r="O153" s="210"/>
      <c r="P153" s="210"/>
      <c r="Q153" s="210"/>
      <c r="R153" s="210"/>
      <c r="S153" s="359"/>
    </row>
    <row r="154" spans="1:19" ht="15" customHeight="1">
      <c r="A154" s="219"/>
      <c r="B154" s="69" t="s">
        <v>972</v>
      </c>
      <c r="C154" s="214">
        <v>130</v>
      </c>
      <c r="D154" s="31">
        <v>15.73</v>
      </c>
      <c r="E154" s="31">
        <v>12.129999999999999</v>
      </c>
      <c r="F154" s="31">
        <v>28.349999999999998</v>
      </c>
      <c r="G154" s="31">
        <v>285.76</v>
      </c>
      <c r="H154" s="31">
        <v>0.29000000000000004</v>
      </c>
      <c r="I154" s="34">
        <v>235</v>
      </c>
      <c r="J154" s="163"/>
      <c r="K154" s="148"/>
      <c r="M154" s="358"/>
      <c r="N154" s="210"/>
      <c r="O154" s="210"/>
      <c r="P154" s="210"/>
      <c r="Q154" s="210"/>
      <c r="R154" s="210"/>
      <c r="S154" s="359"/>
    </row>
    <row r="155" spans="1:11" ht="15" customHeight="1">
      <c r="A155" s="219"/>
      <c r="B155" s="65" t="s">
        <v>90</v>
      </c>
      <c r="C155" s="198">
        <v>30</v>
      </c>
      <c r="D155" s="9">
        <v>0.63</v>
      </c>
      <c r="E155" s="9">
        <v>4.5</v>
      </c>
      <c r="F155" s="9">
        <v>0.72</v>
      </c>
      <c r="G155" s="9">
        <v>46.35</v>
      </c>
      <c r="H155" s="9">
        <v>0.15</v>
      </c>
      <c r="I155" s="41"/>
      <c r="J155" s="163"/>
      <c r="K155" s="148"/>
    </row>
    <row r="156" spans="1:11" ht="15" customHeight="1">
      <c r="A156" s="219"/>
      <c r="B156" s="37" t="s">
        <v>1547</v>
      </c>
      <c r="C156" s="182">
        <v>180</v>
      </c>
      <c r="D156" s="9">
        <v>5.481</v>
      </c>
      <c r="E156" s="9">
        <v>4.878</v>
      </c>
      <c r="F156" s="9">
        <v>9.072</v>
      </c>
      <c r="G156" s="81">
        <v>101.7</v>
      </c>
      <c r="H156" s="9">
        <v>2.4570000000000003</v>
      </c>
      <c r="I156" s="7">
        <v>400</v>
      </c>
      <c r="J156" s="163"/>
      <c r="K156" s="148"/>
    </row>
    <row r="157" spans="1:11" ht="15" customHeight="1">
      <c r="A157" s="219"/>
      <c r="B157" s="65" t="s">
        <v>293</v>
      </c>
      <c r="C157" s="198">
        <v>26</v>
      </c>
      <c r="D157" s="9">
        <v>0.975</v>
      </c>
      <c r="E157" s="9">
        <v>1.2740000000000002</v>
      </c>
      <c r="F157" s="9">
        <v>9.672</v>
      </c>
      <c r="G157" s="9">
        <v>54.21</v>
      </c>
      <c r="H157" s="9">
        <v>0</v>
      </c>
      <c r="I157" s="7"/>
      <c r="J157" s="147"/>
      <c r="K157" s="148"/>
    </row>
    <row r="158" spans="1:11" ht="15" customHeight="1">
      <c r="A158" s="219"/>
      <c r="B158" s="66" t="s">
        <v>539</v>
      </c>
      <c r="C158" s="185">
        <v>20</v>
      </c>
      <c r="D158" s="8">
        <v>1.32</v>
      </c>
      <c r="E158" s="8">
        <v>0.22</v>
      </c>
      <c r="F158" s="8">
        <v>8.2</v>
      </c>
      <c r="G158" s="8">
        <v>41.2</v>
      </c>
      <c r="H158" s="8">
        <v>0</v>
      </c>
      <c r="I158" s="179" t="s">
        <v>110</v>
      </c>
      <c r="J158" s="147"/>
      <c r="K158" s="148"/>
    </row>
    <row r="159" spans="1:9" ht="15" customHeight="1">
      <c r="A159" s="115" t="s">
        <v>108</v>
      </c>
      <c r="B159" s="247"/>
      <c r="C159" s="175">
        <f>SUM(C153:C158)</f>
        <v>446</v>
      </c>
      <c r="D159" s="172">
        <f>SUM(D153:D156)</f>
        <v>22.441000000000003</v>
      </c>
      <c r="E159" s="172">
        <f>SUM(E153:E156)</f>
        <v>21.607999999999997</v>
      </c>
      <c r="F159" s="172">
        <f>SUM(F153:F156)</f>
        <v>43.342</v>
      </c>
      <c r="G159" s="172">
        <v>658.72</v>
      </c>
      <c r="H159" s="172">
        <f>SUM(H153:H156)</f>
        <v>6.697000000000001</v>
      </c>
      <c r="I159" s="247"/>
    </row>
    <row r="160" spans="1:9" ht="44.25" customHeight="1">
      <c r="A160" s="154" t="s">
        <v>932</v>
      </c>
      <c r="B160" s="247"/>
      <c r="C160" s="234"/>
      <c r="D160" s="173">
        <f>SUM(D142+D151+D159)</f>
        <v>72.4756</v>
      </c>
      <c r="E160" s="173">
        <f>SUM(E142+E151+E159)</f>
        <v>50.77449999999999</v>
      </c>
      <c r="F160" s="173">
        <v>261</v>
      </c>
      <c r="G160" s="173">
        <v>1800</v>
      </c>
      <c r="H160" s="173">
        <f>SUM(H142+H151+H159)</f>
        <v>24.3936</v>
      </c>
      <c r="I160" s="244"/>
    </row>
    <row r="161" spans="1:9" ht="16.5" customHeight="1">
      <c r="A161" s="389" t="s">
        <v>1640</v>
      </c>
      <c r="B161" s="390"/>
      <c r="C161" s="390"/>
      <c r="D161" s="390"/>
      <c r="E161" s="390"/>
      <c r="F161" s="390"/>
      <c r="G161" s="390"/>
      <c r="H161" s="390"/>
      <c r="I161" s="243"/>
    </row>
    <row r="162" spans="1:9" ht="16.5" customHeight="1">
      <c r="A162" s="221" t="s">
        <v>69</v>
      </c>
      <c r="B162" s="298" t="s">
        <v>1059</v>
      </c>
      <c r="C162" s="303">
        <v>45</v>
      </c>
      <c r="D162" s="299">
        <v>3.08</v>
      </c>
      <c r="E162" s="299">
        <v>4.025</v>
      </c>
      <c r="F162" s="299">
        <v>19.505</v>
      </c>
      <c r="G162" s="299">
        <v>128.25</v>
      </c>
      <c r="H162" s="299">
        <v>0.01</v>
      </c>
      <c r="I162" s="300">
        <v>1</v>
      </c>
    </row>
    <row r="163" spans="1:9" ht="16.5" customHeight="1">
      <c r="A163" s="221"/>
      <c r="B163" s="65" t="s">
        <v>1711</v>
      </c>
      <c r="C163" s="182">
        <v>200</v>
      </c>
      <c r="D163" s="9">
        <v>4.816</v>
      </c>
      <c r="E163" s="9">
        <v>5.08</v>
      </c>
      <c r="F163" s="9">
        <v>16.832</v>
      </c>
      <c r="G163" s="9">
        <v>132.4</v>
      </c>
      <c r="H163" s="9">
        <v>0.9119999999999999</v>
      </c>
      <c r="I163" s="8">
        <v>94</v>
      </c>
    </row>
    <row r="164" spans="1:9" ht="17.25" customHeight="1">
      <c r="A164" s="115"/>
      <c r="B164" s="37" t="s">
        <v>100</v>
      </c>
      <c r="C164" s="182">
        <v>180</v>
      </c>
      <c r="D164" s="9">
        <v>3.672</v>
      </c>
      <c r="E164" s="9">
        <v>3.186</v>
      </c>
      <c r="F164" s="9">
        <v>15.822</v>
      </c>
      <c r="G164" s="9">
        <v>107.1</v>
      </c>
      <c r="H164" s="9">
        <v>1.431</v>
      </c>
      <c r="I164" s="7">
        <v>397</v>
      </c>
    </row>
    <row r="165" spans="1:9" ht="18" customHeight="1">
      <c r="A165" s="221" t="s">
        <v>78</v>
      </c>
      <c r="B165" s="114"/>
      <c r="C165" s="114"/>
      <c r="D165" s="281"/>
      <c r="E165" s="281"/>
      <c r="F165" s="281"/>
      <c r="G165" s="281"/>
      <c r="H165" s="281"/>
      <c r="I165" s="114"/>
    </row>
    <row r="166" spans="1:9" ht="15" customHeight="1">
      <c r="A166" s="221"/>
      <c r="B166" s="65" t="s">
        <v>1707</v>
      </c>
      <c r="C166" s="305">
        <v>180</v>
      </c>
      <c r="D166" s="171">
        <v>0.4</v>
      </c>
      <c r="E166" s="171">
        <v>0.3</v>
      </c>
      <c r="F166" s="171">
        <v>10.3</v>
      </c>
      <c r="G166" s="171">
        <v>46</v>
      </c>
      <c r="H166" s="171">
        <v>5</v>
      </c>
      <c r="I166" s="192" t="s">
        <v>150</v>
      </c>
    </row>
    <row r="167" spans="1:9" ht="15" customHeight="1">
      <c r="A167" s="115" t="s">
        <v>106</v>
      </c>
      <c r="B167" s="114"/>
      <c r="C167" s="181">
        <f aca="true" t="shared" si="23" ref="C167:H167">SUM(C162:C166)</f>
        <v>605</v>
      </c>
      <c r="D167" s="172">
        <f t="shared" si="23"/>
        <v>11.968</v>
      </c>
      <c r="E167" s="172">
        <f t="shared" si="23"/>
        <v>12.591000000000001</v>
      </c>
      <c r="F167" s="172">
        <f t="shared" si="23"/>
        <v>62.459</v>
      </c>
      <c r="G167" s="172">
        <f t="shared" si="23"/>
        <v>413.75</v>
      </c>
      <c r="H167" s="172">
        <f t="shared" si="23"/>
        <v>7.353</v>
      </c>
      <c r="I167" s="114"/>
    </row>
    <row r="168" spans="1:10" ht="16.5" customHeight="1">
      <c r="A168" s="115"/>
      <c r="B168" s="114"/>
      <c r="C168" s="156"/>
      <c r="D168" s="282"/>
      <c r="E168" s="282"/>
      <c r="F168" s="282"/>
      <c r="G168" s="282"/>
      <c r="H168" s="282"/>
      <c r="I168" s="110"/>
      <c r="J168" s="162"/>
    </row>
    <row r="169" spans="1:10" ht="16.5" customHeight="1">
      <c r="A169" s="115" t="s">
        <v>70</v>
      </c>
      <c r="B169" s="37" t="s">
        <v>283</v>
      </c>
      <c r="C169" s="198">
        <v>60</v>
      </c>
      <c r="D169" s="8">
        <v>0.8</v>
      </c>
      <c r="E169" s="8">
        <v>4.3</v>
      </c>
      <c r="F169" s="8">
        <v>10.36</v>
      </c>
      <c r="G169" s="8">
        <v>83.6</v>
      </c>
      <c r="H169" s="8">
        <v>4.5</v>
      </c>
      <c r="I169" s="12">
        <v>194</v>
      </c>
      <c r="J169" s="166"/>
    </row>
    <row r="170" spans="1:10" ht="17.25" customHeight="1">
      <c r="A170" s="221"/>
      <c r="B170" s="65" t="s">
        <v>468</v>
      </c>
      <c r="C170" s="182">
        <v>200</v>
      </c>
      <c r="D170" s="9">
        <v>2.144</v>
      </c>
      <c r="E170" s="9">
        <v>2.272</v>
      </c>
      <c r="F170" s="9">
        <v>13.712</v>
      </c>
      <c r="G170" s="9">
        <v>83.8</v>
      </c>
      <c r="H170" s="9">
        <v>6.6</v>
      </c>
      <c r="I170" s="8">
        <v>82</v>
      </c>
      <c r="J170" s="165"/>
    </row>
    <row r="171" spans="1:10" ht="15.75" customHeight="1">
      <c r="A171" s="221"/>
      <c r="B171" s="16" t="s">
        <v>1002</v>
      </c>
      <c r="C171" s="183">
        <v>80</v>
      </c>
      <c r="D171" s="15">
        <v>8.87</v>
      </c>
      <c r="E171" s="15">
        <v>9.83</v>
      </c>
      <c r="F171" s="15">
        <v>11.71</v>
      </c>
      <c r="G171" s="17">
        <v>171</v>
      </c>
      <c r="H171" s="10">
        <v>0.85</v>
      </c>
      <c r="I171" s="12">
        <v>286</v>
      </c>
      <c r="J171" s="165"/>
    </row>
    <row r="172" spans="1:10" ht="16.5" customHeight="1">
      <c r="A172" s="221"/>
      <c r="B172" s="16" t="s">
        <v>1710</v>
      </c>
      <c r="C172" s="198">
        <v>150</v>
      </c>
      <c r="D172" s="11">
        <v>2.775</v>
      </c>
      <c r="E172" s="11">
        <v>4.83</v>
      </c>
      <c r="F172" s="11">
        <v>10.785</v>
      </c>
      <c r="G172" s="21">
        <v>97.5</v>
      </c>
      <c r="H172" s="12">
        <v>15.39</v>
      </c>
      <c r="I172" s="10">
        <v>336</v>
      </c>
      <c r="J172" s="165"/>
    </row>
    <row r="173" spans="1:10" ht="16.5" customHeight="1">
      <c r="A173" s="221"/>
      <c r="B173" s="37" t="s">
        <v>133</v>
      </c>
      <c r="C173" s="182">
        <v>180</v>
      </c>
      <c r="D173" s="9">
        <v>0.5129999999999999</v>
      </c>
      <c r="E173" s="9">
        <v>0.05399999999999999</v>
      </c>
      <c r="F173" s="9">
        <v>27.18</v>
      </c>
      <c r="G173" s="9">
        <v>111.24</v>
      </c>
      <c r="H173" s="9">
        <v>0.99</v>
      </c>
      <c r="I173" s="7">
        <v>382</v>
      </c>
      <c r="J173" s="170"/>
    </row>
    <row r="174" spans="1:10" ht="16.5" customHeight="1">
      <c r="A174" s="221"/>
      <c r="B174" s="66" t="s">
        <v>72</v>
      </c>
      <c r="C174" s="185">
        <v>40</v>
      </c>
      <c r="D174" s="8">
        <v>3.24</v>
      </c>
      <c r="E174" s="8">
        <v>0.4</v>
      </c>
      <c r="F174" s="8">
        <v>19.52</v>
      </c>
      <c r="G174" s="8">
        <v>96.8</v>
      </c>
      <c r="H174" s="8">
        <v>0</v>
      </c>
      <c r="I174" s="179" t="s">
        <v>111</v>
      </c>
      <c r="J174" s="170"/>
    </row>
    <row r="175" spans="1:9" ht="15.75" customHeight="1">
      <c r="A175" s="219"/>
      <c r="B175" s="67" t="str">
        <f>ЗАКУСКИ!A11</f>
        <v>Хлеб ржано-пшеничный</v>
      </c>
      <c r="C175" s="305">
        <f>ЗАКУСКИ!B11</f>
        <v>30</v>
      </c>
      <c r="D175" s="191">
        <f>ЗАКУСКИ!C11</f>
        <v>1.98</v>
      </c>
      <c r="E175" s="191">
        <f>ЗАКУСКИ!D11</f>
        <v>0.33</v>
      </c>
      <c r="F175" s="191">
        <f>ЗАКУСКИ!E11</f>
        <v>12.3</v>
      </c>
      <c r="G175" s="191">
        <f>ЗАКУСКИ!F11</f>
        <v>61.8</v>
      </c>
      <c r="H175" s="191">
        <f>ЗАКУСКИ!G11</f>
        <v>0</v>
      </c>
      <c r="I175" s="85" t="str">
        <f>ЗАКУСКИ!H11</f>
        <v>ГОСТ 26983-86</v>
      </c>
    </row>
    <row r="176" spans="1:9" ht="13.5" customHeight="1">
      <c r="A176" s="115" t="s">
        <v>107</v>
      </c>
      <c r="B176" s="114"/>
      <c r="C176" s="181">
        <f aca="true" t="shared" si="24" ref="C176:H176">SUM(C169:C175)</f>
        <v>740</v>
      </c>
      <c r="D176" s="172">
        <f t="shared" si="24"/>
        <v>20.322</v>
      </c>
      <c r="E176" s="172">
        <f t="shared" si="24"/>
        <v>22.015999999999995</v>
      </c>
      <c r="F176" s="172">
        <f t="shared" si="24"/>
        <v>105.56699999999998</v>
      </c>
      <c r="G176" s="172">
        <f t="shared" si="24"/>
        <v>705.7399999999999</v>
      </c>
      <c r="H176" s="172">
        <f t="shared" si="24"/>
        <v>28.33</v>
      </c>
      <c r="I176" s="245"/>
    </row>
    <row r="177" spans="1:9" ht="30" customHeight="1">
      <c r="A177" s="154" t="s">
        <v>73</v>
      </c>
      <c r="B177" s="114"/>
      <c r="C177" s="180"/>
      <c r="D177" s="280"/>
      <c r="E177" s="280"/>
      <c r="F177" s="280"/>
      <c r="G177" s="280"/>
      <c r="H177" s="280"/>
      <c r="I177" s="110"/>
    </row>
    <row r="178" spans="1:9" ht="16.5" customHeight="1">
      <c r="A178" s="154"/>
      <c r="B178" s="66" t="s">
        <v>1376</v>
      </c>
      <c r="C178" s="185">
        <v>60</v>
      </c>
      <c r="D178" s="82">
        <v>0.8</v>
      </c>
      <c r="E178" s="82">
        <v>0.12</v>
      </c>
      <c r="F178" s="82">
        <v>4.4</v>
      </c>
      <c r="G178" s="81">
        <v>21.4</v>
      </c>
      <c r="H178" s="82">
        <v>13.4</v>
      </c>
      <c r="I178" s="8">
        <v>37</v>
      </c>
    </row>
    <row r="179" spans="1:9" ht="16.5" customHeight="1">
      <c r="A179" s="154"/>
      <c r="B179" s="37" t="s">
        <v>208</v>
      </c>
      <c r="C179" s="198">
        <v>80</v>
      </c>
      <c r="D179" s="15">
        <v>29.17</v>
      </c>
      <c r="E179" s="15">
        <v>18.69</v>
      </c>
      <c r="F179" s="15">
        <v>20.66</v>
      </c>
      <c r="G179" s="15">
        <v>367.46</v>
      </c>
      <c r="H179" s="15">
        <v>1.47</v>
      </c>
      <c r="I179" s="10">
        <v>255</v>
      </c>
    </row>
    <row r="180" spans="1:9" ht="16.5" customHeight="1">
      <c r="A180" s="154"/>
      <c r="B180" s="16" t="s">
        <v>306</v>
      </c>
      <c r="C180" s="198">
        <v>150</v>
      </c>
      <c r="D180" s="11">
        <v>3.51</v>
      </c>
      <c r="E180" s="11">
        <v>3.735</v>
      </c>
      <c r="F180" s="11">
        <v>19.74</v>
      </c>
      <c r="G180" s="21">
        <v>126</v>
      </c>
      <c r="H180" s="13">
        <v>21</v>
      </c>
      <c r="I180" s="10">
        <v>318</v>
      </c>
    </row>
    <row r="181" spans="1:9" ht="16.5" customHeight="1">
      <c r="A181" s="154"/>
      <c r="B181" s="37" t="s">
        <v>93</v>
      </c>
      <c r="C181" s="182">
        <v>180</v>
      </c>
      <c r="D181" s="9">
        <v>0.06</v>
      </c>
      <c r="E181" s="9">
        <v>0.02</v>
      </c>
      <c r="F181" s="9">
        <v>9.99</v>
      </c>
      <c r="G181" s="9">
        <v>40</v>
      </c>
      <c r="H181" s="9">
        <v>0.03</v>
      </c>
      <c r="I181" s="7">
        <v>392</v>
      </c>
    </row>
    <row r="182" spans="1:11" ht="15" customHeight="1">
      <c r="A182" s="116"/>
      <c r="B182" s="38" t="s">
        <v>1712</v>
      </c>
      <c r="C182" s="213">
        <v>70</v>
      </c>
      <c r="D182" s="42">
        <v>4.22</v>
      </c>
      <c r="E182" s="42">
        <v>4.81</v>
      </c>
      <c r="F182" s="42">
        <v>33.31</v>
      </c>
      <c r="G182" s="45">
        <v>193</v>
      </c>
      <c r="H182" s="54">
        <v>0.01</v>
      </c>
      <c r="I182" s="53">
        <v>474</v>
      </c>
      <c r="J182" s="163"/>
      <c r="K182" s="148"/>
    </row>
    <row r="183" spans="1:11" ht="15" customHeight="1">
      <c r="A183" s="116"/>
      <c r="B183" s="66" t="s">
        <v>539</v>
      </c>
      <c r="C183" s="185">
        <v>20</v>
      </c>
      <c r="D183" s="8">
        <v>1.32</v>
      </c>
      <c r="E183" s="8">
        <v>0.22</v>
      </c>
      <c r="F183" s="8">
        <v>8.2</v>
      </c>
      <c r="G183" s="8">
        <v>41.2</v>
      </c>
      <c r="H183" s="8">
        <v>0</v>
      </c>
      <c r="I183" s="179" t="s">
        <v>110</v>
      </c>
      <c r="J183" s="147"/>
      <c r="K183" s="148"/>
    </row>
    <row r="184" spans="1:9" ht="18.75" customHeight="1">
      <c r="A184" s="115" t="s">
        <v>108</v>
      </c>
      <c r="B184" s="114"/>
      <c r="C184" s="181">
        <f aca="true" t="shared" si="25" ref="C184:H184">SUM(C178:C183)</f>
        <v>560</v>
      </c>
      <c r="D184" s="172">
        <f t="shared" si="25"/>
        <v>39.080000000000005</v>
      </c>
      <c r="E184" s="172">
        <f t="shared" si="25"/>
        <v>27.595</v>
      </c>
      <c r="F184" s="172">
        <f t="shared" si="25"/>
        <v>96.3</v>
      </c>
      <c r="G184" s="172">
        <v>680.51</v>
      </c>
      <c r="H184" s="172">
        <f t="shared" si="25"/>
        <v>35.910000000000004</v>
      </c>
      <c r="I184" s="114"/>
    </row>
    <row r="185" spans="1:9" ht="27" customHeight="1">
      <c r="A185" s="154" t="s">
        <v>931</v>
      </c>
      <c r="B185" s="117"/>
      <c r="C185" s="234"/>
      <c r="D185" s="173">
        <f>SUM(D167+D176+D184)</f>
        <v>71.37</v>
      </c>
      <c r="E185" s="173">
        <f>SUM(E167+E176+E184)</f>
        <v>62.202</v>
      </c>
      <c r="F185" s="173">
        <f>SUM(F167+F176+F184)</f>
        <v>264.32599999999996</v>
      </c>
      <c r="G185" s="173">
        <v>1800</v>
      </c>
      <c r="H185" s="173">
        <f>SUM(H167+H176+H184)</f>
        <v>71.593</v>
      </c>
      <c r="I185" s="110"/>
    </row>
    <row r="186" spans="1:10" ht="15" customHeight="1">
      <c r="A186" s="389" t="s">
        <v>1641</v>
      </c>
      <c r="B186" s="390"/>
      <c r="C186" s="390"/>
      <c r="D186" s="390"/>
      <c r="E186" s="390"/>
      <c r="F186" s="390"/>
      <c r="G186" s="390"/>
      <c r="H186" s="390"/>
      <c r="I186" s="243"/>
      <c r="J186" s="162"/>
    </row>
    <row r="187" spans="1:10" ht="16.5" customHeight="1">
      <c r="A187" s="221" t="s">
        <v>69</v>
      </c>
      <c r="B187" s="361" t="s">
        <v>1706</v>
      </c>
      <c r="C187" s="234">
        <v>55</v>
      </c>
      <c r="D187" s="119">
        <v>3.45</v>
      </c>
      <c r="E187" s="119">
        <v>1.16</v>
      </c>
      <c r="F187" s="119">
        <v>31.33</v>
      </c>
      <c r="G187" s="119">
        <v>146.2</v>
      </c>
      <c r="H187" s="119">
        <v>1.5</v>
      </c>
      <c r="I187" s="67"/>
      <c r="J187" s="165"/>
    </row>
    <row r="188" spans="1:10" ht="15" customHeight="1">
      <c r="A188" s="221"/>
      <c r="B188" s="65" t="s">
        <v>1691</v>
      </c>
      <c r="C188" s="185">
        <v>200</v>
      </c>
      <c r="D188" s="82">
        <v>5.488</v>
      </c>
      <c r="E188" s="82">
        <v>5.048</v>
      </c>
      <c r="F188" s="82">
        <v>16.904</v>
      </c>
      <c r="G188" s="9">
        <v>131.8</v>
      </c>
      <c r="H188" s="9">
        <v>0.976</v>
      </c>
      <c r="I188" s="8">
        <v>92</v>
      </c>
      <c r="J188" s="165"/>
    </row>
    <row r="189" spans="1:10" ht="15" customHeight="1">
      <c r="A189" s="221"/>
      <c r="B189" s="37" t="s">
        <v>89</v>
      </c>
      <c r="C189" s="182">
        <v>180</v>
      </c>
      <c r="D189" s="9">
        <v>2.8529999999999998</v>
      </c>
      <c r="E189" s="9">
        <v>2.412</v>
      </c>
      <c r="F189" s="9">
        <v>14.364000000000003</v>
      </c>
      <c r="G189" s="9">
        <v>90.999</v>
      </c>
      <c r="H189" s="9">
        <v>1.17</v>
      </c>
      <c r="I189" s="7">
        <v>395</v>
      </c>
      <c r="J189" s="170"/>
    </row>
    <row r="190" spans="1:9" ht="15" customHeight="1">
      <c r="A190" s="221" t="s">
        <v>78</v>
      </c>
      <c r="B190" s="114"/>
      <c r="C190" s="114"/>
      <c r="D190" s="281"/>
      <c r="E190" s="281"/>
      <c r="F190" s="281"/>
      <c r="G190" s="281"/>
      <c r="H190" s="281"/>
      <c r="I190" s="114"/>
    </row>
    <row r="191" spans="1:9" ht="15" customHeight="1">
      <c r="A191" s="220"/>
      <c r="B191" s="37" t="s">
        <v>1542</v>
      </c>
      <c r="C191" s="182">
        <v>180</v>
      </c>
      <c r="D191" s="9">
        <v>0.9</v>
      </c>
      <c r="E191" s="9">
        <v>0</v>
      </c>
      <c r="F191" s="9">
        <v>18.18</v>
      </c>
      <c r="G191" s="81">
        <v>75.6</v>
      </c>
      <c r="H191" s="9">
        <v>3.6</v>
      </c>
      <c r="I191" s="7">
        <v>399</v>
      </c>
    </row>
    <row r="192" spans="1:9" ht="15" customHeight="1">
      <c r="A192" s="220"/>
      <c r="B192" s="67"/>
      <c r="C192" s="67"/>
      <c r="D192" s="67"/>
      <c r="E192" s="67"/>
      <c r="F192" s="67"/>
      <c r="G192" s="67"/>
      <c r="H192" s="67"/>
      <c r="I192" s="67"/>
    </row>
    <row r="193" spans="1:32" ht="17.25" customHeight="1">
      <c r="A193" s="115" t="s">
        <v>106</v>
      </c>
      <c r="B193" s="114"/>
      <c r="C193" s="181">
        <f aca="true" t="shared" si="26" ref="C193:H193">SUM(C187:C191)</f>
        <v>615</v>
      </c>
      <c r="D193" s="172">
        <f t="shared" si="26"/>
        <v>12.691</v>
      </c>
      <c r="E193" s="172">
        <f t="shared" si="26"/>
        <v>8.620000000000001</v>
      </c>
      <c r="F193" s="172">
        <f t="shared" si="26"/>
        <v>80.77799999999999</v>
      </c>
      <c r="G193" s="172">
        <f t="shared" si="26"/>
        <v>444.59900000000005</v>
      </c>
      <c r="H193" s="172">
        <f t="shared" si="26"/>
        <v>7.246</v>
      </c>
      <c r="I193" s="110"/>
      <c r="AF193"/>
    </row>
    <row r="194" spans="1:10" ht="16.5" customHeight="1">
      <c r="A194" s="221" t="s">
        <v>70</v>
      </c>
      <c r="B194" s="66" t="s">
        <v>1356</v>
      </c>
      <c r="C194" s="185">
        <v>60</v>
      </c>
      <c r="D194" s="82">
        <v>0.8</v>
      </c>
      <c r="E194" s="82">
        <v>3.2</v>
      </c>
      <c r="F194" s="82">
        <v>5.2</v>
      </c>
      <c r="G194" s="81">
        <v>52</v>
      </c>
      <c r="H194" s="82">
        <v>7.2</v>
      </c>
      <c r="I194" s="8">
        <v>22</v>
      </c>
      <c r="J194" s="166"/>
    </row>
    <row r="195" spans="1:10" ht="15" customHeight="1">
      <c r="A195" s="220"/>
      <c r="B195" s="65" t="s">
        <v>562</v>
      </c>
      <c r="C195" s="182">
        <v>200</v>
      </c>
      <c r="D195" s="9">
        <v>1.288</v>
      </c>
      <c r="E195" s="9">
        <v>3.872</v>
      </c>
      <c r="F195" s="9">
        <v>8.744</v>
      </c>
      <c r="G195" s="9">
        <v>75</v>
      </c>
      <c r="H195" s="9">
        <v>8.424</v>
      </c>
      <c r="I195" s="8">
        <v>56</v>
      </c>
      <c r="J195" s="162"/>
    </row>
    <row r="196" spans="1:10" ht="15" customHeight="1">
      <c r="A196" s="220"/>
      <c r="B196" s="65" t="s">
        <v>127</v>
      </c>
      <c r="C196" s="182">
        <v>15</v>
      </c>
      <c r="D196" s="25">
        <v>4.22</v>
      </c>
      <c r="E196" s="25">
        <v>1.72</v>
      </c>
      <c r="F196" s="68">
        <v>0</v>
      </c>
      <c r="G196" s="23">
        <v>41.4</v>
      </c>
      <c r="H196" s="7">
        <v>0</v>
      </c>
      <c r="I196" s="8">
        <v>300</v>
      </c>
      <c r="J196" s="162"/>
    </row>
    <row r="197" spans="1:10" ht="15" customHeight="1">
      <c r="A197" s="220"/>
      <c r="B197" s="37" t="s">
        <v>201</v>
      </c>
      <c r="C197" s="198">
        <v>80</v>
      </c>
      <c r="D197" s="15">
        <f>SUM(D44*2)</f>
        <v>4.6</v>
      </c>
      <c r="E197" s="15">
        <f>SUM(E44*2)</f>
        <v>9.2</v>
      </c>
      <c r="F197" s="15">
        <f>SUM(F44*2)</f>
        <v>3.2</v>
      </c>
      <c r="G197" s="15">
        <f>SUM(G44*2)</f>
        <v>114</v>
      </c>
      <c r="H197" s="15">
        <f>SUM(H44*2)</f>
        <v>11.8</v>
      </c>
      <c r="I197" s="10">
        <v>258</v>
      </c>
      <c r="J197" s="162"/>
    </row>
    <row r="198" spans="1:10" ht="15" customHeight="1">
      <c r="A198" s="220"/>
      <c r="B198" s="37" t="s">
        <v>86</v>
      </c>
      <c r="C198" s="198">
        <v>150</v>
      </c>
      <c r="D198" s="12">
        <f>SUM(D197/10*15)</f>
        <v>6.8999999999999995</v>
      </c>
      <c r="E198" s="12">
        <f>SUM(E197/10*15)</f>
        <v>13.799999999999999</v>
      </c>
      <c r="F198" s="12">
        <f>SUM(F197/10*15)</f>
        <v>4.8</v>
      </c>
      <c r="G198" s="12">
        <f>SUM(G197/10*15)</f>
        <v>171</v>
      </c>
      <c r="H198" s="12">
        <f>SUM(H197/10*15)</f>
        <v>17.700000000000003</v>
      </c>
      <c r="I198" s="10">
        <v>223</v>
      </c>
      <c r="J198" s="162"/>
    </row>
    <row r="199" spans="1:10" ht="15.75" customHeight="1">
      <c r="A199" s="220"/>
      <c r="B199" s="37" t="s">
        <v>1708</v>
      </c>
      <c r="C199" s="182">
        <v>180</v>
      </c>
      <c r="D199" s="9">
        <v>0.14400000000000002</v>
      </c>
      <c r="E199" s="9">
        <v>0.14400000000000002</v>
      </c>
      <c r="F199" s="9">
        <v>21.491999999999997</v>
      </c>
      <c r="G199" s="9">
        <v>87.84</v>
      </c>
      <c r="H199" s="9">
        <v>1.548</v>
      </c>
      <c r="I199" s="7">
        <v>372</v>
      </c>
      <c r="J199" s="165"/>
    </row>
    <row r="200" spans="1:9" ht="16.5" customHeight="1">
      <c r="A200" s="220"/>
      <c r="B200" s="66" t="s">
        <v>72</v>
      </c>
      <c r="C200" s="185">
        <v>40</v>
      </c>
      <c r="D200" s="8">
        <v>3.24</v>
      </c>
      <c r="E200" s="8">
        <v>0.4</v>
      </c>
      <c r="F200" s="8">
        <v>19.52</v>
      </c>
      <c r="G200" s="8">
        <v>96.8</v>
      </c>
      <c r="H200" s="8">
        <v>0</v>
      </c>
      <c r="I200" s="179" t="s">
        <v>111</v>
      </c>
    </row>
    <row r="201" spans="1:16" ht="16.5" customHeight="1">
      <c r="A201" s="220"/>
      <c r="B201" s="66" t="s">
        <v>539</v>
      </c>
      <c r="C201" s="185">
        <v>30</v>
      </c>
      <c r="D201" s="8">
        <v>1.98</v>
      </c>
      <c r="E201" s="8">
        <v>0.33</v>
      </c>
      <c r="F201" s="8">
        <v>12.3</v>
      </c>
      <c r="G201" s="8">
        <v>61.8</v>
      </c>
      <c r="H201" s="8">
        <v>0</v>
      </c>
      <c r="I201" s="179" t="s">
        <v>110</v>
      </c>
      <c r="K201" s="2">
        <v>100</v>
      </c>
      <c r="L201" s="2">
        <v>12.61</v>
      </c>
      <c r="M201" s="2">
        <v>9.47</v>
      </c>
      <c r="N201" s="2">
        <v>16.1</v>
      </c>
      <c r="O201" s="2">
        <v>200</v>
      </c>
      <c r="P201" s="2">
        <v>4.35</v>
      </c>
    </row>
    <row r="202" spans="1:16" ht="16.5" customHeight="1">
      <c r="A202" s="115" t="s">
        <v>107</v>
      </c>
      <c r="B202" s="114"/>
      <c r="C202" s="181">
        <f aca="true" t="shared" si="27" ref="C202:H202">SUM(C194:C201)</f>
        <v>755</v>
      </c>
      <c r="D202" s="172">
        <f t="shared" si="27"/>
        <v>23.172</v>
      </c>
      <c r="E202" s="172">
        <f t="shared" si="27"/>
        <v>32.66599999999999</v>
      </c>
      <c r="F202" s="172">
        <f t="shared" si="27"/>
        <v>75.25599999999999</v>
      </c>
      <c r="G202" s="172">
        <f t="shared" si="27"/>
        <v>699.8399999999999</v>
      </c>
      <c r="H202" s="172">
        <f t="shared" si="27"/>
        <v>46.672000000000004</v>
      </c>
      <c r="I202" s="245"/>
      <c r="K202" s="2">
        <f aca="true" t="shared" si="28" ref="K202:P202">SUM(K201*2)</f>
        <v>200</v>
      </c>
      <c r="L202" s="2">
        <f t="shared" si="28"/>
        <v>25.22</v>
      </c>
      <c r="M202" s="2">
        <f t="shared" si="28"/>
        <v>18.94</v>
      </c>
      <c r="N202" s="2">
        <f t="shared" si="28"/>
        <v>32.2</v>
      </c>
      <c r="O202" s="2">
        <f t="shared" si="28"/>
        <v>400</v>
      </c>
      <c r="P202" s="2">
        <f t="shared" si="28"/>
        <v>8.7</v>
      </c>
    </row>
    <row r="203" spans="1:10" ht="29.25" customHeight="1">
      <c r="A203" s="154" t="s">
        <v>73</v>
      </c>
      <c r="B203" s="114"/>
      <c r="C203" s="180"/>
      <c r="D203" s="280"/>
      <c r="E203" s="280"/>
      <c r="F203" s="280"/>
      <c r="G203" s="280"/>
      <c r="H203" s="280"/>
      <c r="I203" s="110"/>
      <c r="J203" s="162"/>
    </row>
    <row r="204" spans="1:10" ht="18" customHeight="1">
      <c r="A204" s="154"/>
      <c r="B204" s="66" t="s">
        <v>345</v>
      </c>
      <c r="C204" s="185">
        <v>60</v>
      </c>
      <c r="D204" s="23">
        <v>0.8</v>
      </c>
      <c r="E204" s="23">
        <v>0.14</v>
      </c>
      <c r="F204" s="23">
        <v>11.4</v>
      </c>
      <c r="G204" s="23">
        <v>50</v>
      </c>
      <c r="H204" s="23">
        <v>2.6</v>
      </c>
      <c r="I204" s="8">
        <v>38</v>
      </c>
      <c r="J204" s="162"/>
    </row>
    <row r="205" spans="1:10" ht="18" customHeight="1">
      <c r="A205" s="154"/>
      <c r="B205" s="66" t="s">
        <v>1709</v>
      </c>
      <c r="C205" s="185">
        <v>180</v>
      </c>
      <c r="D205" s="8">
        <v>3.75</v>
      </c>
      <c r="E205" s="8">
        <v>5.13</v>
      </c>
      <c r="F205" s="8">
        <v>57.44</v>
      </c>
      <c r="G205" s="8">
        <v>291</v>
      </c>
      <c r="H205" s="8">
        <v>0.96</v>
      </c>
      <c r="I205" s="8">
        <v>196</v>
      </c>
      <c r="J205" s="162"/>
    </row>
    <row r="206" spans="1:10" ht="15" customHeight="1">
      <c r="A206" s="221"/>
      <c r="B206" s="37" t="s">
        <v>1528</v>
      </c>
      <c r="C206" s="182">
        <v>180</v>
      </c>
      <c r="D206" s="9">
        <v>0.12</v>
      </c>
      <c r="E206" s="9">
        <v>0.02</v>
      </c>
      <c r="F206" s="9">
        <v>10.2</v>
      </c>
      <c r="G206" s="9">
        <v>41</v>
      </c>
      <c r="H206" s="9">
        <v>2.83</v>
      </c>
      <c r="I206" s="7">
        <v>393</v>
      </c>
      <c r="J206" s="170"/>
    </row>
    <row r="207" spans="1:10" ht="15" customHeight="1">
      <c r="A207" s="221"/>
      <c r="B207" s="37" t="s">
        <v>307</v>
      </c>
      <c r="C207" s="198">
        <v>85</v>
      </c>
      <c r="D207" s="152">
        <v>7.4</v>
      </c>
      <c r="E207" s="152">
        <v>11.46</v>
      </c>
      <c r="F207" s="152">
        <v>17.41</v>
      </c>
      <c r="G207" s="152">
        <v>202.34</v>
      </c>
      <c r="H207" s="152">
        <v>0</v>
      </c>
      <c r="I207" s="212">
        <v>701</v>
      </c>
      <c r="J207" s="170"/>
    </row>
    <row r="208" spans="1:9" ht="15" customHeight="1">
      <c r="A208" s="219"/>
      <c r="B208" s="67" t="str">
        <f>ЗАКУСКИ!A12</f>
        <v>Хлеб ржано-пшеничный</v>
      </c>
      <c r="C208" s="305">
        <f>ЗАКУСКИ!B12</f>
        <v>20</v>
      </c>
      <c r="D208" s="85">
        <f>ЗАКУСКИ!C12</f>
        <v>1.32</v>
      </c>
      <c r="E208" s="85">
        <f>ЗАКУСКИ!D12</f>
        <v>0.22</v>
      </c>
      <c r="F208" s="85">
        <f>ЗАКУСКИ!E12</f>
        <v>8.2</v>
      </c>
      <c r="G208" s="85">
        <f>ЗАКУСКИ!F12</f>
        <v>41.2</v>
      </c>
      <c r="H208" s="85">
        <f>ЗАКУСКИ!G12</f>
        <v>0</v>
      </c>
      <c r="I208" s="85" t="str">
        <f>ЗАКУСКИ!H12</f>
        <v>ГОСТ 26983-86</v>
      </c>
    </row>
    <row r="209" spans="1:9" ht="15" customHeight="1">
      <c r="A209" s="115" t="s">
        <v>108</v>
      </c>
      <c r="B209" s="247"/>
      <c r="C209" s="175">
        <f aca="true" t="shared" si="29" ref="C209:H209">SUM(C204:C208)</f>
        <v>525</v>
      </c>
      <c r="D209" s="172">
        <f t="shared" si="29"/>
        <v>13.39</v>
      </c>
      <c r="E209" s="172">
        <f t="shared" si="29"/>
        <v>16.97</v>
      </c>
      <c r="F209" s="172">
        <f t="shared" si="29"/>
        <v>104.65</v>
      </c>
      <c r="G209" s="172">
        <v>655.56</v>
      </c>
      <c r="H209" s="172">
        <f t="shared" si="29"/>
        <v>6.390000000000001</v>
      </c>
      <c r="I209" s="247"/>
    </row>
    <row r="210" spans="1:9" ht="36.75" customHeight="1">
      <c r="A210" s="222" t="s">
        <v>930</v>
      </c>
      <c r="B210" s="117"/>
      <c r="C210" s="120"/>
      <c r="D210" s="173">
        <f>SUM(D193+D202+D209)</f>
        <v>49.253</v>
      </c>
      <c r="E210" s="173">
        <f>SUM(E193+E202+E209)</f>
        <v>58.255999999999986</v>
      </c>
      <c r="F210" s="173">
        <f>SUM(F193+F202+F209)</f>
        <v>260.68399999999997</v>
      </c>
      <c r="G210" s="173">
        <v>1800</v>
      </c>
      <c r="H210" s="173">
        <f>SUM(H193+H202+H209)</f>
        <v>60.30800000000001</v>
      </c>
      <c r="I210" s="118"/>
    </row>
    <row r="211" spans="1:9" ht="18" customHeight="1">
      <c r="A211" s="389" t="s">
        <v>1642</v>
      </c>
      <c r="B211" s="390"/>
      <c r="C211" s="390"/>
      <c r="D211" s="390"/>
      <c r="E211" s="390"/>
      <c r="F211" s="390"/>
      <c r="G211" s="390"/>
      <c r="H211" s="390"/>
      <c r="I211" s="243"/>
    </row>
    <row r="212" spans="1:10" ht="15" customHeight="1">
      <c r="A212" s="115" t="s">
        <v>69</v>
      </c>
      <c r="B212" s="298" t="s">
        <v>1697</v>
      </c>
      <c r="C212" s="347">
        <v>60</v>
      </c>
      <c r="D212" s="300">
        <f>SUM(D179+D241)</f>
        <v>29.57</v>
      </c>
      <c r="E212" s="300">
        <f>SUM(E179+E241)</f>
        <v>19.09</v>
      </c>
      <c r="F212" s="300">
        <f>SUM(F179+F241)</f>
        <v>30.46</v>
      </c>
      <c r="G212" s="300">
        <f>SUM(G179+G241)</f>
        <v>411.46</v>
      </c>
      <c r="H212" s="300">
        <f>SUM(H179+H241)</f>
        <v>11.47</v>
      </c>
      <c r="I212" s="300">
        <v>3</v>
      </c>
      <c r="J212" s="166"/>
    </row>
    <row r="213" spans="1:9" ht="15" customHeight="1">
      <c r="A213" s="115"/>
      <c r="B213" s="65" t="s">
        <v>1695</v>
      </c>
      <c r="C213" s="185">
        <v>200</v>
      </c>
      <c r="D213" s="82">
        <v>5.488</v>
      </c>
      <c r="E213" s="82">
        <v>5.048</v>
      </c>
      <c r="F213" s="82">
        <v>16.904</v>
      </c>
      <c r="G213" s="9">
        <v>131.8</v>
      </c>
      <c r="H213" s="9">
        <v>0.976</v>
      </c>
      <c r="I213" s="8">
        <v>92</v>
      </c>
    </row>
    <row r="214" spans="1:16" ht="15" customHeight="1">
      <c r="A214" s="115"/>
      <c r="B214" s="37" t="s">
        <v>1696</v>
      </c>
      <c r="C214" s="182">
        <v>180</v>
      </c>
      <c r="D214" s="9">
        <v>2.67</v>
      </c>
      <c r="E214" s="9">
        <v>2.34</v>
      </c>
      <c r="F214" s="9">
        <v>14.31</v>
      </c>
      <c r="G214" s="9">
        <v>89</v>
      </c>
      <c r="H214" s="9">
        <v>1.32</v>
      </c>
      <c r="I214" s="7">
        <v>394</v>
      </c>
      <c r="K214" s="2">
        <v>150</v>
      </c>
      <c r="L214" s="2">
        <v>10.860000000000001</v>
      </c>
      <c r="M214" s="2">
        <v>13.644</v>
      </c>
      <c r="N214" s="2">
        <v>58.92</v>
      </c>
      <c r="O214" s="2">
        <v>402</v>
      </c>
      <c r="P214" s="2">
        <v>0.528</v>
      </c>
    </row>
    <row r="215" spans="1:16" ht="15" customHeight="1">
      <c r="A215" s="115" t="s">
        <v>79</v>
      </c>
      <c r="B215" s="247"/>
      <c r="C215" s="247"/>
      <c r="D215" s="278"/>
      <c r="E215" s="278"/>
      <c r="F215" s="278"/>
      <c r="G215" s="278"/>
      <c r="H215" s="278"/>
      <c r="I215" s="247"/>
      <c r="K215" s="2">
        <f aca="true" t="shared" si="30" ref="K215:P215">SUM(K214/15*16)</f>
        <v>160</v>
      </c>
      <c r="L215" s="2">
        <f t="shared" si="30"/>
        <v>11.584000000000001</v>
      </c>
      <c r="M215" s="2">
        <f t="shared" si="30"/>
        <v>14.5536</v>
      </c>
      <c r="N215" s="2">
        <f t="shared" si="30"/>
        <v>62.848</v>
      </c>
      <c r="O215" s="2">
        <f t="shared" si="30"/>
        <v>428.8</v>
      </c>
      <c r="P215" s="2">
        <f t="shared" si="30"/>
        <v>0.5632</v>
      </c>
    </row>
    <row r="216" spans="1:9" ht="15" customHeight="1">
      <c r="A216" s="115"/>
      <c r="B216" s="67" t="s">
        <v>1488</v>
      </c>
      <c r="C216" s="305">
        <v>100</v>
      </c>
      <c r="D216" s="171">
        <v>0.4</v>
      </c>
      <c r="E216" s="171">
        <v>0.4</v>
      </c>
      <c r="F216" s="171">
        <v>9.8</v>
      </c>
      <c r="G216" s="171">
        <v>44</v>
      </c>
      <c r="H216" s="191">
        <v>10</v>
      </c>
      <c r="I216" s="192" t="s">
        <v>150</v>
      </c>
    </row>
    <row r="217" spans="1:9" ht="15" customHeight="1">
      <c r="A217" s="115" t="s">
        <v>106</v>
      </c>
      <c r="B217" s="114"/>
      <c r="C217" s="175">
        <f aca="true" t="shared" si="31" ref="C217:H217">SUM(C212:C216)</f>
        <v>540</v>
      </c>
      <c r="D217" s="172">
        <f t="shared" si="31"/>
        <v>38.128</v>
      </c>
      <c r="E217" s="172">
        <f t="shared" si="31"/>
        <v>26.877999999999997</v>
      </c>
      <c r="F217" s="172">
        <f t="shared" si="31"/>
        <v>71.474</v>
      </c>
      <c r="G217" s="172">
        <f t="shared" si="31"/>
        <v>676.26</v>
      </c>
      <c r="H217" s="172">
        <f t="shared" si="31"/>
        <v>23.766000000000002</v>
      </c>
      <c r="I217" s="114"/>
    </row>
    <row r="218" spans="1:10" ht="15" customHeight="1">
      <c r="A218" s="115" t="s">
        <v>70</v>
      </c>
      <c r="B218" s="37" t="s">
        <v>95</v>
      </c>
      <c r="C218" s="198">
        <v>60</v>
      </c>
      <c r="D218" s="12">
        <v>1.4</v>
      </c>
      <c r="E218" s="12">
        <v>5.1</v>
      </c>
      <c r="F218" s="12">
        <v>11.16</v>
      </c>
      <c r="G218" s="12">
        <v>96.4</v>
      </c>
      <c r="H218" s="12">
        <v>10</v>
      </c>
      <c r="I218" s="12" t="s">
        <v>1605</v>
      </c>
      <c r="J218" s="166"/>
    </row>
    <row r="219" spans="1:10" ht="15" customHeight="1">
      <c r="A219" s="219"/>
      <c r="B219" s="16" t="s">
        <v>1698</v>
      </c>
      <c r="C219" s="185">
        <v>200</v>
      </c>
      <c r="D219" s="82">
        <v>1.7920000000000003</v>
      </c>
      <c r="E219" s="9">
        <v>3.168</v>
      </c>
      <c r="F219" s="82">
        <v>7.088</v>
      </c>
      <c r="G219" s="9">
        <v>64.08</v>
      </c>
      <c r="H219" s="9">
        <v>20</v>
      </c>
      <c r="I219" s="8">
        <v>53</v>
      </c>
      <c r="J219" s="162"/>
    </row>
    <row r="220" spans="1:10" ht="15" customHeight="1">
      <c r="A220" s="219"/>
      <c r="B220" s="258" t="s">
        <v>1699</v>
      </c>
      <c r="C220" s="198">
        <v>80</v>
      </c>
      <c r="D220" s="11">
        <v>27.53</v>
      </c>
      <c r="E220" s="11">
        <v>7.47</v>
      </c>
      <c r="F220" s="11">
        <v>21.95</v>
      </c>
      <c r="G220" s="21">
        <v>265</v>
      </c>
      <c r="H220" s="11">
        <v>8.97</v>
      </c>
      <c r="I220" s="12">
        <v>276</v>
      </c>
      <c r="J220" s="162"/>
    </row>
    <row r="221" spans="1:10" ht="15" customHeight="1">
      <c r="A221" s="219"/>
      <c r="B221" s="16" t="s">
        <v>88</v>
      </c>
      <c r="C221" s="198">
        <v>150</v>
      </c>
      <c r="D221" s="11">
        <v>3.06</v>
      </c>
      <c r="E221" s="11">
        <v>4.8</v>
      </c>
      <c r="F221" s="11">
        <v>20.445</v>
      </c>
      <c r="G221" s="21">
        <v>138</v>
      </c>
      <c r="H221" s="11">
        <v>18.165</v>
      </c>
      <c r="I221" s="10">
        <v>321</v>
      </c>
      <c r="J221" s="162"/>
    </row>
    <row r="222" spans="1:16" ht="15" customHeight="1">
      <c r="A222" s="219"/>
      <c r="B222" s="37" t="s">
        <v>135</v>
      </c>
      <c r="C222" s="182">
        <v>180</v>
      </c>
      <c r="D222" s="9">
        <v>0.081</v>
      </c>
      <c r="E222" s="9">
        <v>0.036000000000000004</v>
      </c>
      <c r="F222" s="9">
        <v>23.526000000000003</v>
      </c>
      <c r="G222" s="9">
        <v>94.68</v>
      </c>
      <c r="H222" s="9">
        <v>1.647</v>
      </c>
      <c r="I222" s="7">
        <v>378</v>
      </c>
      <c r="J222" s="162"/>
      <c r="K222" s="2" t="e">
        <f>SUM(#REF!*2)</f>
        <v>#REF!</v>
      </c>
      <c r="L222" s="2" t="e">
        <f>SUM(#REF!*2)</f>
        <v>#REF!</v>
      </c>
      <c r="M222" s="2" t="e">
        <f>SUM(#REF!*2)</f>
        <v>#REF!</v>
      </c>
      <c r="N222" s="2" t="e">
        <f>SUM(#REF!*2)</f>
        <v>#REF!</v>
      </c>
      <c r="O222" s="2" t="e">
        <f>SUM(#REF!*2)</f>
        <v>#REF!</v>
      </c>
      <c r="P222" s="2" t="e">
        <f>SUM(#REF!*2)</f>
        <v>#REF!</v>
      </c>
    </row>
    <row r="223" spans="1:9" ht="15" customHeight="1">
      <c r="A223" s="219"/>
      <c r="B223" s="67" t="str">
        <f>ЗАКУСКИ!A16</f>
        <v>Хлеб пшеничный</v>
      </c>
      <c r="C223" s="305">
        <f>ЗАКУСКИ!B16</f>
        <v>40</v>
      </c>
      <c r="D223" s="191">
        <f>ЗАКУСКИ!C16</f>
        <v>3.24</v>
      </c>
      <c r="E223" s="191">
        <f>ЗАКУСКИ!D16</f>
        <v>0.4</v>
      </c>
      <c r="F223" s="191">
        <f>ЗАКУСКИ!E16</f>
        <v>19.52</v>
      </c>
      <c r="G223" s="191">
        <f>ЗАКУСКИ!F16</f>
        <v>96.8</v>
      </c>
      <c r="H223" s="191">
        <f>ЗАКУСКИ!G16</f>
        <v>0</v>
      </c>
      <c r="I223" s="85" t="str">
        <f>ЗАКУСКИ!H16</f>
        <v>ГОСТ 27842-88</v>
      </c>
    </row>
    <row r="224" spans="1:16" ht="15" customHeight="1">
      <c r="A224" s="219"/>
      <c r="B224" s="67" t="str">
        <f>ЗАКУСКИ!A11</f>
        <v>Хлеб ржано-пшеничный</v>
      </c>
      <c r="C224" s="305">
        <f>ЗАКУСКИ!B11</f>
        <v>30</v>
      </c>
      <c r="D224" s="85">
        <f>ЗАКУСКИ!C11</f>
        <v>1.98</v>
      </c>
      <c r="E224" s="85">
        <f>ЗАКУСКИ!D11</f>
        <v>0.33</v>
      </c>
      <c r="F224" s="85">
        <f>ЗАКУСКИ!E11</f>
        <v>12.3</v>
      </c>
      <c r="G224" s="85">
        <f>ЗАКУСКИ!F11</f>
        <v>61.8</v>
      </c>
      <c r="H224" s="85">
        <f>ЗАКУСКИ!G11</f>
        <v>0</v>
      </c>
      <c r="I224" s="85" t="str">
        <f>ЗАКУСКИ!H11</f>
        <v>ГОСТ 26983-86</v>
      </c>
      <c r="K224" s="43"/>
      <c r="L224" s="43"/>
      <c r="M224" s="43"/>
      <c r="N224" s="43"/>
      <c r="O224" s="43"/>
      <c r="P224" s="43"/>
    </row>
    <row r="225" spans="1:9" ht="15" customHeight="1">
      <c r="A225" s="115" t="s">
        <v>107</v>
      </c>
      <c r="B225" s="114"/>
      <c r="C225" s="175">
        <f aca="true" t="shared" si="32" ref="C225:H225">SUM(C218:C224)</f>
        <v>740</v>
      </c>
      <c r="D225" s="172">
        <f t="shared" si="32"/>
        <v>39.083000000000006</v>
      </c>
      <c r="E225" s="172">
        <f t="shared" si="32"/>
        <v>21.304</v>
      </c>
      <c r="F225" s="172">
        <f t="shared" si="32"/>
        <v>115.989</v>
      </c>
      <c r="G225" s="172">
        <f t="shared" si="32"/>
        <v>816.76</v>
      </c>
      <c r="H225" s="172">
        <f t="shared" si="32"/>
        <v>58.782</v>
      </c>
      <c r="I225" s="245"/>
    </row>
    <row r="226" spans="1:24" ht="30.75" customHeight="1">
      <c r="A226" s="154" t="s">
        <v>73</v>
      </c>
      <c r="B226" s="114"/>
      <c r="C226" s="174"/>
      <c r="D226" s="178"/>
      <c r="E226" s="178"/>
      <c r="F226" s="178"/>
      <c r="G226" s="178"/>
      <c r="H226" s="178"/>
      <c r="I226" s="250"/>
      <c r="Q226" s="70"/>
      <c r="R226" s="70"/>
      <c r="S226" s="70"/>
      <c r="T226" s="70"/>
      <c r="U226" s="70"/>
      <c r="V226" s="70"/>
      <c r="W226" s="70"/>
      <c r="X226" s="70"/>
    </row>
    <row r="227" spans="1:15" s="20" customFormat="1" ht="15" customHeight="1">
      <c r="A227" s="223"/>
      <c r="B227" s="66" t="s">
        <v>1692</v>
      </c>
      <c r="C227" s="185">
        <v>60</v>
      </c>
      <c r="D227" s="82">
        <v>0.8</v>
      </c>
      <c r="E227" s="82">
        <v>0.06</v>
      </c>
      <c r="F227" s="82">
        <v>8.6</v>
      </c>
      <c r="G227" s="81">
        <v>38</v>
      </c>
      <c r="H227" s="82">
        <v>2.8</v>
      </c>
      <c r="I227" s="8">
        <v>42</v>
      </c>
      <c r="J227" s="166"/>
      <c r="K227" s="148"/>
      <c r="O227" s="148"/>
    </row>
    <row r="228" spans="1:16" s="20" customFormat="1" ht="15" customHeight="1">
      <c r="A228" s="221"/>
      <c r="B228" s="69" t="s">
        <v>1700</v>
      </c>
      <c r="C228" s="214">
        <v>120</v>
      </c>
      <c r="D228" s="34">
        <v>17.900000000000002</v>
      </c>
      <c r="E228" s="34">
        <v>12.12</v>
      </c>
      <c r="F228" s="34">
        <v>37.92</v>
      </c>
      <c r="G228" s="34">
        <v>131</v>
      </c>
      <c r="H228" s="34">
        <v>0.86</v>
      </c>
      <c r="I228" s="34">
        <v>237</v>
      </c>
      <c r="J228" s="163"/>
      <c r="K228" s="148">
        <v>11</v>
      </c>
      <c r="L228" s="148">
        <v>0.308</v>
      </c>
      <c r="M228" s="148">
        <v>0.363</v>
      </c>
      <c r="N228" s="148">
        <v>8.503</v>
      </c>
      <c r="O228" s="148">
        <v>48.94</v>
      </c>
      <c r="P228" s="148">
        <v>0</v>
      </c>
    </row>
    <row r="229" spans="1:16" s="20" customFormat="1" ht="15" customHeight="1">
      <c r="A229" s="221"/>
      <c r="B229" s="65" t="s">
        <v>273</v>
      </c>
      <c r="C229" s="185">
        <v>30</v>
      </c>
      <c r="D229" s="9">
        <v>2.16</v>
      </c>
      <c r="E229" s="9">
        <v>2.55</v>
      </c>
      <c r="F229" s="9">
        <v>16.8</v>
      </c>
      <c r="G229" s="9">
        <v>96</v>
      </c>
      <c r="H229" s="9">
        <v>0.3</v>
      </c>
      <c r="I229" s="43"/>
      <c r="J229" s="163"/>
      <c r="K229" s="148"/>
      <c r="L229" s="148"/>
      <c r="M229" s="148"/>
      <c r="N229" s="148"/>
      <c r="O229" s="148"/>
      <c r="P229" s="148"/>
    </row>
    <row r="230" spans="1:16" s="20" customFormat="1" ht="15" customHeight="1">
      <c r="A230" s="221"/>
      <c r="B230" s="37" t="s">
        <v>286</v>
      </c>
      <c r="C230" s="182">
        <v>180</v>
      </c>
      <c r="D230" s="9">
        <v>5.22</v>
      </c>
      <c r="E230" s="9">
        <v>4.5</v>
      </c>
      <c r="F230" s="9">
        <v>7.2</v>
      </c>
      <c r="G230" s="9">
        <v>90</v>
      </c>
      <c r="H230" s="9">
        <v>1.26</v>
      </c>
      <c r="I230" s="7">
        <v>401</v>
      </c>
      <c r="J230" s="147"/>
      <c r="K230" s="148"/>
      <c r="L230" s="148"/>
      <c r="M230" s="148"/>
      <c r="N230" s="148"/>
      <c r="O230" s="148"/>
      <c r="P230" s="148"/>
    </row>
    <row r="231" spans="1:16" s="20" customFormat="1" ht="15" customHeight="1">
      <c r="A231" s="221"/>
      <c r="B231" s="65" t="s">
        <v>287</v>
      </c>
      <c r="C231" s="198">
        <v>13</v>
      </c>
      <c r="D231" s="9">
        <v>0.975</v>
      </c>
      <c r="E231" s="9">
        <v>1.2740000000000002</v>
      </c>
      <c r="F231" s="9">
        <v>9.672</v>
      </c>
      <c r="G231" s="9">
        <v>54.21</v>
      </c>
      <c r="H231" s="9">
        <v>0</v>
      </c>
      <c r="I231" s="192" t="s">
        <v>150</v>
      </c>
      <c r="J231" s="147"/>
      <c r="K231" s="148"/>
      <c r="L231" s="148"/>
      <c r="M231" s="148"/>
      <c r="N231" s="148"/>
      <c r="O231" s="148"/>
      <c r="P231" s="148"/>
    </row>
    <row r="232" spans="1:16" s="20" customFormat="1" ht="15" customHeight="1">
      <c r="A232" s="221"/>
      <c r="B232" s="66" t="s">
        <v>539</v>
      </c>
      <c r="C232" s="185">
        <v>20</v>
      </c>
      <c r="D232" s="8">
        <v>1.32</v>
      </c>
      <c r="E232" s="8">
        <v>0.22</v>
      </c>
      <c r="F232" s="8">
        <v>8.2</v>
      </c>
      <c r="G232" s="8">
        <v>41.2</v>
      </c>
      <c r="H232" s="8">
        <v>0</v>
      </c>
      <c r="I232" s="179" t="s">
        <v>110</v>
      </c>
      <c r="J232" s="147"/>
      <c r="K232" s="148"/>
      <c r="L232" s="148"/>
      <c r="M232" s="148"/>
      <c r="N232" s="148"/>
      <c r="O232" s="148"/>
      <c r="P232" s="148"/>
    </row>
    <row r="233" spans="1:24" ht="15" customHeight="1">
      <c r="A233" s="115" t="s">
        <v>108</v>
      </c>
      <c r="B233" s="247"/>
      <c r="C233" s="175">
        <v>440</v>
      </c>
      <c r="D233" s="172">
        <f>SUM(D227:D232)</f>
        <v>28.375000000000004</v>
      </c>
      <c r="E233" s="172">
        <f>SUM(E227:E232)</f>
        <v>20.724</v>
      </c>
      <c r="F233" s="172">
        <f>SUM(F227:F232)</f>
        <v>88.39200000000001</v>
      </c>
      <c r="G233" s="172">
        <v>306.98</v>
      </c>
      <c r="H233" s="172">
        <f>SUM(H227:H232)</f>
        <v>5.22</v>
      </c>
      <c r="I233" s="247"/>
      <c r="Q233" s="70"/>
      <c r="R233" s="126"/>
      <c r="S233" s="127"/>
      <c r="T233" s="127"/>
      <c r="U233" s="127"/>
      <c r="V233" s="127"/>
      <c r="W233" s="127"/>
      <c r="X233" s="113"/>
    </row>
    <row r="234" spans="1:24" ht="27.75" customHeight="1">
      <c r="A234" s="154" t="s">
        <v>81</v>
      </c>
      <c r="B234" s="117"/>
      <c r="C234" s="121"/>
      <c r="D234" s="173">
        <f>SUM(D217+D225+D233)</f>
        <v>105.58600000000001</v>
      </c>
      <c r="E234" s="173">
        <f>SUM(E217+E225+E233)</f>
        <v>68.90599999999999</v>
      </c>
      <c r="F234" s="173">
        <f>SUM(F217+F225+F233)</f>
        <v>275.855</v>
      </c>
      <c r="G234" s="173">
        <v>1800</v>
      </c>
      <c r="H234" s="173">
        <f>SUM(H217+H225+H233)</f>
        <v>87.768</v>
      </c>
      <c r="I234" s="250"/>
      <c r="Q234" s="70"/>
      <c r="R234" s="70"/>
      <c r="S234" s="70"/>
      <c r="T234" s="70"/>
      <c r="U234" s="70"/>
      <c r="V234" s="70"/>
      <c r="W234" s="70"/>
      <c r="X234" s="70"/>
    </row>
    <row r="235" spans="1:24" ht="17.25" customHeight="1">
      <c r="A235" s="389" t="s">
        <v>242</v>
      </c>
      <c r="B235" s="390"/>
      <c r="C235" s="390"/>
      <c r="D235" s="390"/>
      <c r="E235" s="390"/>
      <c r="F235" s="390"/>
      <c r="G235" s="390"/>
      <c r="H235" s="390"/>
      <c r="I235" s="243"/>
      <c r="Q235" s="70"/>
      <c r="R235" s="70"/>
      <c r="S235" s="70"/>
      <c r="T235" s="70"/>
      <c r="U235" s="70"/>
      <c r="V235" s="70"/>
      <c r="W235" s="70"/>
      <c r="X235" s="70"/>
    </row>
    <row r="236" spans="1:24" ht="15.75" customHeight="1">
      <c r="A236" s="221" t="s">
        <v>69</v>
      </c>
      <c r="B236" s="298" t="s">
        <v>1059</v>
      </c>
      <c r="C236" s="303">
        <v>45</v>
      </c>
      <c r="D236" s="299">
        <v>3.08</v>
      </c>
      <c r="E236" s="299">
        <v>4.025</v>
      </c>
      <c r="F236" s="299">
        <v>19.505</v>
      </c>
      <c r="G236" s="299">
        <v>128.25</v>
      </c>
      <c r="H236" s="299">
        <v>0.01</v>
      </c>
      <c r="I236" s="300">
        <v>1</v>
      </c>
      <c r="Q236" s="70"/>
      <c r="R236" s="70"/>
      <c r="S236" s="70"/>
      <c r="T236" s="70"/>
      <c r="U236" s="70"/>
      <c r="V236" s="70"/>
      <c r="W236" s="70"/>
      <c r="X236" s="70"/>
    </row>
    <row r="237" spans="1:24" ht="15.75" customHeight="1">
      <c r="A237" s="221"/>
      <c r="B237" s="43" t="s">
        <v>96</v>
      </c>
      <c r="C237" s="46">
        <v>120</v>
      </c>
      <c r="D237" s="42">
        <v>10.58</v>
      </c>
      <c r="E237" s="42">
        <v>20.38</v>
      </c>
      <c r="F237" s="42">
        <v>2.03</v>
      </c>
      <c r="G237" s="42">
        <v>234.46</v>
      </c>
      <c r="H237" s="42">
        <v>0.18</v>
      </c>
      <c r="I237" s="41">
        <v>215</v>
      </c>
      <c r="Q237" s="70"/>
      <c r="R237" s="70"/>
      <c r="S237" s="70"/>
      <c r="T237" s="70"/>
      <c r="U237" s="70"/>
      <c r="V237" s="70"/>
      <c r="W237" s="70"/>
      <c r="X237" s="70"/>
    </row>
    <row r="238" spans="1:24" ht="15.75" customHeight="1">
      <c r="A238" s="221"/>
      <c r="B238" s="65" t="s">
        <v>87</v>
      </c>
      <c r="C238" s="198">
        <v>110</v>
      </c>
      <c r="D238" s="12">
        <v>6.6</v>
      </c>
      <c r="E238" s="12">
        <v>3.52</v>
      </c>
      <c r="F238" s="12">
        <v>9.35</v>
      </c>
      <c r="G238" s="12">
        <v>93.5</v>
      </c>
      <c r="H238" s="12">
        <v>1.32</v>
      </c>
      <c r="I238" s="12"/>
      <c r="Q238" s="70"/>
      <c r="R238" s="70"/>
      <c r="S238" s="70"/>
      <c r="T238" s="70"/>
      <c r="U238" s="70"/>
      <c r="V238" s="70"/>
      <c r="W238" s="70"/>
      <c r="X238" s="70"/>
    </row>
    <row r="239" spans="1:24" ht="15.75" customHeight="1">
      <c r="A239" s="221"/>
      <c r="B239" s="37" t="s">
        <v>100</v>
      </c>
      <c r="C239" s="182">
        <v>180</v>
      </c>
      <c r="D239" s="9">
        <v>3.672</v>
      </c>
      <c r="E239" s="9">
        <v>3.186</v>
      </c>
      <c r="F239" s="9">
        <v>15.822</v>
      </c>
      <c r="G239" s="9">
        <v>107.1</v>
      </c>
      <c r="H239" s="9">
        <v>1.431</v>
      </c>
      <c r="I239" s="7">
        <v>397</v>
      </c>
      <c r="Q239" s="70"/>
      <c r="R239" s="70"/>
      <c r="S239" s="70"/>
      <c r="T239" s="70"/>
      <c r="U239" s="70"/>
      <c r="V239" s="70"/>
      <c r="W239" s="70"/>
      <c r="X239" s="70"/>
    </row>
    <row r="240" spans="1:24" ht="15" customHeight="1">
      <c r="A240" s="220" t="s">
        <v>78</v>
      </c>
      <c r="B240" s="114"/>
      <c r="C240" s="114"/>
      <c r="D240" s="114"/>
      <c r="E240" s="114"/>
      <c r="F240" s="114"/>
      <c r="G240" s="114"/>
      <c r="H240" s="114"/>
      <c r="I240" s="114"/>
      <c r="Q240" s="109"/>
      <c r="R240" s="125"/>
      <c r="S240" s="124"/>
      <c r="T240" s="128"/>
      <c r="U240" s="112"/>
      <c r="V240" s="109"/>
      <c r="W240" s="129"/>
      <c r="X240" s="130"/>
    </row>
    <row r="241" spans="1:24" ht="15" customHeight="1">
      <c r="A241" s="220"/>
      <c r="B241" s="67" t="s">
        <v>517</v>
      </c>
      <c r="C241" s="305">
        <v>100</v>
      </c>
      <c r="D241" s="171">
        <v>0.4</v>
      </c>
      <c r="E241" s="171">
        <v>0.4</v>
      </c>
      <c r="F241" s="171">
        <v>9.8</v>
      </c>
      <c r="G241" s="171">
        <v>44</v>
      </c>
      <c r="H241" s="191">
        <v>10</v>
      </c>
      <c r="I241" s="192" t="s">
        <v>150</v>
      </c>
      <c r="Q241" s="109"/>
      <c r="R241" s="125"/>
      <c r="S241" s="124"/>
      <c r="T241" s="128"/>
      <c r="U241" s="112"/>
      <c r="V241" s="109"/>
      <c r="W241" s="129"/>
      <c r="X241" s="130"/>
    </row>
    <row r="242" spans="1:24" ht="15" customHeight="1">
      <c r="A242" s="115" t="s">
        <v>106</v>
      </c>
      <c r="B242" s="114"/>
      <c r="C242" s="181">
        <f aca="true" t="shared" si="33" ref="C242:H242">SUM(C236:C240)</f>
        <v>455</v>
      </c>
      <c r="D242" s="172">
        <f t="shared" si="33"/>
        <v>23.932</v>
      </c>
      <c r="E242" s="172">
        <f t="shared" si="33"/>
        <v>31.111</v>
      </c>
      <c r="F242" s="172">
        <f t="shared" si="33"/>
        <v>46.706999999999994</v>
      </c>
      <c r="G242" s="172">
        <f t="shared" si="33"/>
        <v>563.3100000000001</v>
      </c>
      <c r="H242" s="172">
        <f t="shared" si="33"/>
        <v>2.941</v>
      </c>
      <c r="I242" s="114"/>
      <c r="Q242" s="122"/>
      <c r="R242" s="125"/>
      <c r="S242" s="109"/>
      <c r="T242" s="109"/>
      <c r="U242" s="109"/>
      <c r="V242" s="109"/>
      <c r="W242" s="109"/>
      <c r="X242" s="135"/>
    </row>
    <row r="243" spans="1:24" ht="15" customHeight="1">
      <c r="A243" s="221" t="s">
        <v>70</v>
      </c>
      <c r="B243" s="66" t="s">
        <v>1701</v>
      </c>
      <c r="C243" s="185">
        <v>60</v>
      </c>
      <c r="D243" s="82">
        <v>0.86</v>
      </c>
      <c r="E243" s="82">
        <v>3.66</v>
      </c>
      <c r="F243" s="82">
        <v>4.02</v>
      </c>
      <c r="G243" s="9">
        <v>49.66</v>
      </c>
      <c r="H243" s="82">
        <v>2.94</v>
      </c>
      <c r="I243" s="8">
        <v>132</v>
      </c>
      <c r="J243" s="166"/>
      <c r="K243" s="2">
        <v>100</v>
      </c>
      <c r="L243" s="2">
        <v>13.61</v>
      </c>
      <c r="M243" s="2">
        <v>10.67</v>
      </c>
      <c r="N243" s="2">
        <v>14.63</v>
      </c>
      <c r="O243" s="2">
        <v>209</v>
      </c>
      <c r="P243" s="2">
        <v>1.33</v>
      </c>
      <c r="Q243" s="112"/>
      <c r="R243" s="112"/>
      <c r="S243" s="112"/>
      <c r="T243" s="112"/>
      <c r="U243" s="112"/>
      <c r="V243" s="112"/>
      <c r="W243" s="112"/>
      <c r="X243" s="112"/>
    </row>
    <row r="244" spans="1:24" ht="14.25" customHeight="1">
      <c r="A244" s="220"/>
      <c r="B244" s="65" t="s">
        <v>97</v>
      </c>
      <c r="C244" s="182">
        <v>200</v>
      </c>
      <c r="D244" s="9">
        <v>4.096</v>
      </c>
      <c r="E244" s="9">
        <v>4.272</v>
      </c>
      <c r="F244" s="9">
        <v>12.912</v>
      </c>
      <c r="G244" s="9">
        <v>106.6</v>
      </c>
      <c r="H244" s="9">
        <v>4.648</v>
      </c>
      <c r="I244" s="8">
        <v>81</v>
      </c>
      <c r="J244" s="162"/>
      <c r="K244" s="2">
        <f aca="true" t="shared" si="34" ref="K244:P244">SUM(K243*2)</f>
        <v>200</v>
      </c>
      <c r="L244" s="2">
        <f t="shared" si="34"/>
        <v>27.22</v>
      </c>
      <c r="M244" s="2">
        <f t="shared" si="34"/>
        <v>21.34</v>
      </c>
      <c r="N244" s="2">
        <f t="shared" si="34"/>
        <v>29.26</v>
      </c>
      <c r="O244" s="2">
        <f t="shared" si="34"/>
        <v>418</v>
      </c>
      <c r="P244" s="2">
        <f t="shared" si="34"/>
        <v>2.66</v>
      </c>
      <c r="Q244" s="112"/>
      <c r="R244" s="112"/>
      <c r="S244" s="112"/>
      <c r="T244" s="112"/>
      <c r="U244" s="112"/>
      <c r="V244" s="112"/>
      <c r="W244" s="112"/>
      <c r="X244" s="112"/>
    </row>
    <row r="245" spans="1:24" ht="14.25" customHeight="1">
      <c r="A245" s="220"/>
      <c r="B245" s="16" t="s">
        <v>1702</v>
      </c>
      <c r="C245" s="183">
        <v>80</v>
      </c>
      <c r="D245" s="15">
        <v>8.85</v>
      </c>
      <c r="E245" s="15">
        <v>26.07</v>
      </c>
      <c r="F245" s="15">
        <v>12.56</v>
      </c>
      <c r="G245" s="17">
        <v>320</v>
      </c>
      <c r="H245" s="15">
        <v>0.12</v>
      </c>
      <c r="I245" s="12">
        <v>282</v>
      </c>
      <c r="J245" s="162"/>
      <c r="Q245" s="112"/>
      <c r="R245" s="112"/>
      <c r="S245" s="112"/>
      <c r="T245" s="112"/>
      <c r="U245" s="112"/>
      <c r="V245" s="112"/>
      <c r="W245" s="112"/>
      <c r="X245" s="112"/>
    </row>
    <row r="246" spans="1:24" ht="15" customHeight="1">
      <c r="A246" s="220"/>
      <c r="B246" s="16" t="s">
        <v>1703</v>
      </c>
      <c r="C246" s="198">
        <v>150</v>
      </c>
      <c r="D246" s="11">
        <v>5.52</v>
      </c>
      <c r="E246" s="11">
        <v>4.515</v>
      </c>
      <c r="F246" s="11">
        <v>26.445</v>
      </c>
      <c r="G246" s="21">
        <v>168</v>
      </c>
      <c r="H246" s="12">
        <v>0</v>
      </c>
      <c r="I246" s="10">
        <v>317</v>
      </c>
      <c r="J246" s="163"/>
      <c r="K246" s="148"/>
      <c r="Q246" s="112"/>
      <c r="R246" s="125"/>
      <c r="S246" s="136"/>
      <c r="T246" s="133"/>
      <c r="U246" s="133"/>
      <c r="V246" s="133"/>
      <c r="W246" s="133"/>
      <c r="X246" s="130"/>
    </row>
    <row r="247" spans="1:24" ht="15" customHeight="1">
      <c r="A247" s="220"/>
      <c r="B247" s="37" t="s">
        <v>1704</v>
      </c>
      <c r="C247" s="182">
        <v>180</v>
      </c>
      <c r="D247" s="9">
        <v>0.6120000000000001</v>
      </c>
      <c r="E247" s="9">
        <v>0.25200000000000006</v>
      </c>
      <c r="F247" s="9">
        <v>18.665999999999997</v>
      </c>
      <c r="G247" s="9">
        <v>79</v>
      </c>
      <c r="H247" s="9">
        <v>90</v>
      </c>
      <c r="I247" s="7">
        <v>398</v>
      </c>
      <c r="J247" s="147"/>
      <c r="K247" s="148"/>
      <c r="Q247" s="112"/>
      <c r="R247" s="125"/>
      <c r="S247" s="136"/>
      <c r="T247" s="133"/>
      <c r="U247" s="133"/>
      <c r="V247" s="133"/>
      <c r="W247" s="133"/>
      <c r="X247" s="130"/>
    </row>
    <row r="248" spans="1:9" ht="15" customHeight="1">
      <c r="A248" s="220"/>
      <c r="B248" s="66" t="s">
        <v>72</v>
      </c>
      <c r="C248" s="185">
        <v>40</v>
      </c>
      <c r="D248" s="8">
        <v>3.24</v>
      </c>
      <c r="E248" s="8">
        <v>0.4</v>
      </c>
      <c r="F248" s="8">
        <v>19.52</v>
      </c>
      <c r="G248" s="8">
        <v>96.8</v>
      </c>
      <c r="H248" s="8">
        <v>0</v>
      </c>
      <c r="I248" s="179" t="s">
        <v>111</v>
      </c>
    </row>
    <row r="249" spans="1:9" ht="15" customHeight="1">
      <c r="A249" s="220"/>
      <c r="B249" s="67" t="str">
        <f>ЗАКУСКИ!A11</f>
        <v>Хлеб ржано-пшеничный</v>
      </c>
      <c r="C249" s="305">
        <f>ЗАКУСКИ!B11</f>
        <v>30</v>
      </c>
      <c r="D249" s="191">
        <f>ЗАКУСКИ!C11</f>
        <v>1.98</v>
      </c>
      <c r="E249" s="191">
        <f>ЗАКУСКИ!D11</f>
        <v>0.33</v>
      </c>
      <c r="F249" s="191">
        <f>ЗАКУСКИ!E11</f>
        <v>12.3</v>
      </c>
      <c r="G249" s="191">
        <f>ЗАКУСКИ!F11</f>
        <v>61.8</v>
      </c>
      <c r="H249" s="191">
        <f>ЗАКУСКИ!G11</f>
        <v>0</v>
      </c>
      <c r="I249" s="85" t="str">
        <f>ЗАКУСКИ!H11</f>
        <v>ГОСТ 26983-86</v>
      </c>
    </row>
    <row r="250" spans="1:9" ht="15" customHeight="1">
      <c r="A250" s="115" t="s">
        <v>107</v>
      </c>
      <c r="B250" s="114"/>
      <c r="C250" s="181">
        <f aca="true" t="shared" si="35" ref="C250:H250">SUM(C243:C249)</f>
        <v>740</v>
      </c>
      <c r="D250" s="172">
        <f t="shared" si="35"/>
        <v>25.158000000000005</v>
      </c>
      <c r="E250" s="172">
        <f t="shared" si="35"/>
        <v>39.499</v>
      </c>
      <c r="F250" s="172">
        <f t="shared" si="35"/>
        <v>106.423</v>
      </c>
      <c r="G250" s="172">
        <f t="shared" si="35"/>
        <v>881.8599999999999</v>
      </c>
      <c r="H250" s="172">
        <f t="shared" si="35"/>
        <v>97.708</v>
      </c>
      <c r="I250" s="245"/>
    </row>
    <row r="251" spans="1:9" ht="15" customHeight="1">
      <c r="A251" s="154" t="s">
        <v>73</v>
      </c>
      <c r="B251" s="114"/>
      <c r="C251" s="180"/>
      <c r="D251" s="280"/>
      <c r="E251" s="280"/>
      <c r="F251" s="280"/>
      <c r="G251" s="280"/>
      <c r="H251" s="280"/>
      <c r="I251" s="110"/>
    </row>
    <row r="252" spans="1:10" ht="15" customHeight="1">
      <c r="A252" s="220"/>
      <c r="B252" s="66" t="s">
        <v>1417</v>
      </c>
      <c r="C252" s="185">
        <v>60</v>
      </c>
      <c r="D252" s="23">
        <v>0.8</v>
      </c>
      <c r="E252" s="23">
        <v>3.8</v>
      </c>
      <c r="F252" s="23">
        <v>5</v>
      </c>
      <c r="G252" s="23">
        <v>56</v>
      </c>
      <c r="H252" s="23">
        <v>6.2</v>
      </c>
      <c r="I252" s="8">
        <v>45</v>
      </c>
      <c r="J252" s="166"/>
    </row>
    <row r="253" spans="1:10" ht="15" customHeight="1">
      <c r="A253" s="220"/>
      <c r="B253" s="37" t="s">
        <v>1705</v>
      </c>
      <c r="C253" s="198">
        <v>80</v>
      </c>
      <c r="D253" s="15">
        <f>SUM(D99*2)</f>
        <v>3.96</v>
      </c>
      <c r="E253" s="15">
        <f>SUM(E99*2)</f>
        <v>0.66</v>
      </c>
      <c r="F253" s="15">
        <f>SUM(F99*2)</f>
        <v>24.6</v>
      </c>
      <c r="G253" s="15">
        <f>SUM(G99*2)</f>
        <v>123.6</v>
      </c>
      <c r="H253" s="15">
        <f>SUM(H99*2)</f>
        <v>0</v>
      </c>
      <c r="I253" s="10">
        <v>248</v>
      </c>
      <c r="J253" s="162"/>
    </row>
    <row r="254" spans="1:9" ht="15" customHeight="1">
      <c r="A254" s="220"/>
      <c r="B254" s="37" t="s">
        <v>93</v>
      </c>
      <c r="C254" s="182">
        <v>180</v>
      </c>
      <c r="D254" s="9">
        <v>0.06</v>
      </c>
      <c r="E254" s="9">
        <v>0.02</v>
      </c>
      <c r="F254" s="9">
        <v>9.99</v>
      </c>
      <c r="G254" s="9">
        <v>40</v>
      </c>
      <c r="H254" s="9">
        <v>0.03</v>
      </c>
      <c r="I254" s="7">
        <v>392</v>
      </c>
    </row>
    <row r="255" spans="1:9" ht="15" customHeight="1">
      <c r="A255" s="220"/>
      <c r="B255" s="38" t="s">
        <v>287</v>
      </c>
      <c r="C255" s="213">
        <v>39</v>
      </c>
      <c r="D255" s="42">
        <v>3.5</v>
      </c>
      <c r="E255" s="42">
        <v>3.85</v>
      </c>
      <c r="F255" s="42">
        <v>28.87</v>
      </c>
      <c r="G255" s="41">
        <v>164</v>
      </c>
      <c r="H255" s="53">
        <v>0.25</v>
      </c>
      <c r="I255" s="53">
        <v>454</v>
      </c>
    </row>
    <row r="256" spans="1:9" ht="15" customHeight="1">
      <c r="A256" s="220"/>
      <c r="B256" s="43" t="str">
        <f>ЗАКУСКИ!A12</f>
        <v>Хлеб ржано-пшеничный</v>
      </c>
      <c r="C256" s="46">
        <f>ЗАКУСКИ!B12</f>
        <v>20</v>
      </c>
      <c r="D256" s="42">
        <f>ЗАКУСКИ!C12</f>
        <v>1.32</v>
      </c>
      <c r="E256" s="42">
        <f>ЗАКУСКИ!D12</f>
        <v>0.22</v>
      </c>
      <c r="F256" s="42">
        <f>ЗАКУСКИ!E12</f>
        <v>8.2</v>
      </c>
      <c r="G256" s="42">
        <f>ЗАКУСКИ!F12</f>
        <v>41.2</v>
      </c>
      <c r="H256" s="42">
        <f>ЗАКУСКИ!G12</f>
        <v>0</v>
      </c>
      <c r="I256" s="41" t="str">
        <f>ЗАКУСКИ!H12</f>
        <v>ГОСТ 26983-86</v>
      </c>
    </row>
    <row r="257" spans="1:9" ht="15" customHeight="1">
      <c r="A257" s="115" t="s">
        <v>108</v>
      </c>
      <c r="B257" s="247"/>
      <c r="C257" s="181">
        <f aca="true" t="shared" si="36" ref="C257:H257">SUM(C252:C256)</f>
        <v>379</v>
      </c>
      <c r="D257" s="172">
        <f t="shared" si="36"/>
        <v>9.64</v>
      </c>
      <c r="E257" s="172">
        <f t="shared" si="36"/>
        <v>8.55</v>
      </c>
      <c r="F257" s="172">
        <f t="shared" si="36"/>
        <v>76.66000000000001</v>
      </c>
      <c r="G257" s="172">
        <v>354.83</v>
      </c>
      <c r="H257" s="172">
        <f t="shared" si="36"/>
        <v>6.48</v>
      </c>
      <c r="I257" s="247"/>
    </row>
    <row r="258" spans="1:9" ht="30.75" customHeight="1">
      <c r="A258" s="222" t="s">
        <v>1097</v>
      </c>
      <c r="B258" s="117"/>
      <c r="C258" s="120"/>
      <c r="D258" s="173">
        <f>SUM(D242+D250+D257)</f>
        <v>58.730000000000004</v>
      </c>
      <c r="E258" s="173">
        <f>SUM(E242+E250+E257)</f>
        <v>79.16</v>
      </c>
      <c r="F258" s="173">
        <f>SUM(F242+F250+F257)</f>
        <v>229.79000000000002</v>
      </c>
      <c r="G258" s="173">
        <v>1800</v>
      </c>
      <c r="H258" s="173">
        <f>SUM(H242+H250+H257)</f>
        <v>107.129</v>
      </c>
      <c r="I258" s="118"/>
    </row>
    <row r="259" spans="1:9" ht="15" customHeight="1">
      <c r="A259" s="388" t="s">
        <v>82</v>
      </c>
      <c r="B259" s="388"/>
      <c r="C259" s="235"/>
      <c r="D259" s="236">
        <v>666.5</v>
      </c>
      <c r="E259" s="236">
        <v>609.2</v>
      </c>
      <c r="F259" s="236">
        <v>2472.7</v>
      </c>
      <c r="G259" s="236">
        <v>18000</v>
      </c>
      <c r="H259" s="236">
        <v>716.14</v>
      </c>
      <c r="I259" s="251"/>
    </row>
    <row r="260" spans="1:9" ht="15" customHeight="1">
      <c r="A260" s="388" t="s">
        <v>83</v>
      </c>
      <c r="B260" s="388"/>
      <c r="C260" s="235"/>
      <c r="D260" s="236">
        <v>67</v>
      </c>
      <c r="E260" s="236">
        <v>61</v>
      </c>
      <c r="F260" s="236">
        <v>247</v>
      </c>
      <c r="G260" s="236">
        <v>1800</v>
      </c>
      <c r="H260" s="236">
        <f>H259/10</f>
        <v>71.614</v>
      </c>
      <c r="I260" s="251"/>
    </row>
    <row r="261" spans="1:9" ht="15" customHeight="1">
      <c r="A261" s="399" t="s">
        <v>84</v>
      </c>
      <c r="B261" s="399"/>
      <c r="C261" s="237"/>
      <c r="D261" s="238">
        <f>SUM(D260*4/G260*100)</f>
        <v>14.888888888888888</v>
      </c>
      <c r="E261" s="239">
        <v>30</v>
      </c>
      <c r="F261" s="239">
        <v>55</v>
      </c>
      <c r="G261" s="379">
        <v>100</v>
      </c>
      <c r="H261" s="240"/>
      <c r="I261" s="252"/>
    </row>
    <row r="262" spans="1:9" ht="15" customHeight="1">
      <c r="A262" s="394" t="s">
        <v>116</v>
      </c>
      <c r="B262" s="395"/>
      <c r="C262" s="396"/>
      <c r="D262" s="283" t="s">
        <v>117</v>
      </c>
      <c r="E262" s="283" t="s">
        <v>118</v>
      </c>
      <c r="F262" s="283" t="s">
        <v>119</v>
      </c>
      <c r="G262" s="283" t="s">
        <v>120</v>
      </c>
      <c r="H262" s="284"/>
      <c r="I262" s="246"/>
    </row>
    <row r="263" spans="1:9" ht="15" customHeight="1">
      <c r="A263" s="224"/>
      <c r="B263" s="257"/>
      <c r="C263" s="230"/>
      <c r="D263" s="285"/>
      <c r="E263" s="275"/>
      <c r="F263" s="275"/>
      <c r="G263" s="275"/>
      <c r="H263" s="285"/>
      <c r="I263" s="253"/>
    </row>
    <row r="264" spans="1:9" ht="15" customHeight="1">
      <c r="A264" s="224" t="s">
        <v>85</v>
      </c>
      <c r="B264" s="393" t="s">
        <v>1671</v>
      </c>
      <c r="C264" s="393"/>
      <c r="D264" s="393"/>
      <c r="E264" s="393"/>
      <c r="F264" s="393"/>
      <c r="G264" s="393"/>
      <c r="H264" s="393"/>
      <c r="I264" s="393"/>
    </row>
    <row r="265" ht="17.25" customHeight="1"/>
    <row r="266" ht="9.75" customHeight="1"/>
    <row r="267" spans="5:14" ht="16.5" customHeight="1" hidden="1">
      <c r="E267" s="286" t="s">
        <v>112</v>
      </c>
      <c r="J267" s="159"/>
      <c r="K267" s="159"/>
      <c r="L267" s="159"/>
      <c r="M267" s="159"/>
      <c r="N267" s="159"/>
    </row>
    <row r="268" spans="4:14" ht="15.75" customHeight="1" hidden="1">
      <c r="D268" s="286" t="s">
        <v>115</v>
      </c>
      <c r="J268" s="159"/>
      <c r="K268" s="159"/>
      <c r="L268" s="159"/>
      <c r="M268" s="159"/>
      <c r="N268" s="159"/>
    </row>
    <row r="269" spans="3:14" ht="15.75" customHeight="1" hidden="1">
      <c r="C269" s="242" t="s">
        <v>113</v>
      </c>
      <c r="J269" s="159"/>
      <c r="K269" s="159"/>
      <c r="L269" s="159"/>
      <c r="M269" s="159"/>
      <c r="N269" s="159"/>
    </row>
    <row r="270" spans="3:14" ht="15.75" customHeight="1" hidden="1">
      <c r="C270" s="242" t="s">
        <v>114</v>
      </c>
      <c r="J270" s="159"/>
      <c r="K270" s="159"/>
      <c r="L270" s="159"/>
      <c r="M270" s="159"/>
      <c r="N270" s="159"/>
    </row>
    <row r="282" ht="18" customHeight="1"/>
    <row r="283" ht="18" customHeight="1"/>
    <row r="284" ht="41.25" customHeight="1"/>
    <row r="286" ht="15" customHeight="1"/>
    <row r="291" ht="12.75" customHeight="1"/>
    <row r="293" ht="10.5" customHeight="1"/>
    <row r="301" ht="25.5" customHeight="1"/>
    <row r="304" ht="15" customHeight="1"/>
    <row r="310" ht="40.5" customHeight="1"/>
  </sheetData>
  <sheetProtection/>
  <mergeCells count="28">
    <mergeCell ref="G1:I1"/>
    <mergeCell ref="G2:I2"/>
    <mergeCell ref="G3:I3"/>
    <mergeCell ref="A5:I5"/>
    <mergeCell ref="A6:I6"/>
    <mergeCell ref="D8:F8"/>
    <mergeCell ref="C8:C9"/>
    <mergeCell ref="A7:I7"/>
    <mergeCell ref="G8:G9"/>
    <mergeCell ref="B264:I264"/>
    <mergeCell ref="A262:C262"/>
    <mergeCell ref="H8:H9"/>
    <mergeCell ref="A260:B260"/>
    <mergeCell ref="A261:B261"/>
    <mergeCell ref="I8:I9"/>
    <mergeCell ref="A110:H110"/>
    <mergeCell ref="A161:H161"/>
    <mergeCell ref="A85:H85"/>
    <mergeCell ref="B8:B9"/>
    <mergeCell ref="A259:B259"/>
    <mergeCell ref="A235:H235"/>
    <mergeCell ref="A8:A9"/>
    <mergeCell ref="A35:H35"/>
    <mergeCell ref="A211:H211"/>
    <mergeCell ref="A60:H60"/>
    <mergeCell ref="A136:H136"/>
    <mergeCell ref="A10:H10"/>
    <mergeCell ref="A186:H186"/>
  </mergeCells>
  <printOptions/>
  <pageMargins left="0.25" right="0.25" top="0.29" bottom="0.75" header="0.3" footer="0.3"/>
  <pageSetup fitToHeight="10" horizontalDpi="600" verticalDpi="600" orientation="landscape" paperSize="9" scale="87" r:id="rId1"/>
  <rowBreaks count="12" manualBreakCount="12">
    <brk id="34" max="8" man="1"/>
    <brk id="59" max="8" man="1"/>
    <brk id="84" max="8" man="1"/>
    <brk id="34" max="8" man="1"/>
    <brk id="59" max="8" man="1"/>
    <brk id="109" max="8" man="1"/>
    <brk id="135" max="8" man="1"/>
    <brk id="160" max="8" man="1"/>
    <brk id="185" max="8" man="1"/>
    <brk id="210" max="8" man="1"/>
    <brk id="160" max="8" man="1"/>
    <brk id="23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B1">
      <selection activeCell="B10" sqref="B10:I10"/>
    </sheetView>
  </sheetViews>
  <sheetFormatPr defaultColWidth="10.375" defaultRowHeight="12.75"/>
  <cols>
    <col min="1" max="1" width="10.375" style="20" hidden="1" customWidth="1"/>
    <col min="2" max="2" width="53.625" style="96" customWidth="1"/>
    <col min="3" max="3" width="10.375" style="97" customWidth="1"/>
    <col min="4" max="9" width="10.375" style="95" customWidth="1"/>
    <col min="10" max="10" width="20.625" style="20" customWidth="1"/>
    <col min="11" max="16384" width="10.375" style="20" customWidth="1"/>
  </cols>
  <sheetData>
    <row r="1" spans="2:10" ht="15">
      <c r="B1" s="434" t="s">
        <v>60</v>
      </c>
      <c r="C1" s="435" t="s">
        <v>422</v>
      </c>
      <c r="D1" s="419" t="s">
        <v>423</v>
      </c>
      <c r="E1" s="419"/>
      <c r="F1" s="419"/>
      <c r="G1" s="419"/>
      <c r="H1" s="432" t="s">
        <v>424</v>
      </c>
      <c r="J1" s="426"/>
    </row>
    <row r="2" spans="2:10" ht="46.5">
      <c r="B2" s="434"/>
      <c r="C2" s="435"/>
      <c r="D2" s="53" t="s">
        <v>425</v>
      </c>
      <c r="E2" s="53" t="s">
        <v>426</v>
      </c>
      <c r="F2" s="53" t="s">
        <v>427</v>
      </c>
      <c r="G2" s="53" t="s">
        <v>428</v>
      </c>
      <c r="H2" s="432"/>
      <c r="J2" s="426"/>
    </row>
    <row r="3" spans="1:10" ht="15">
      <c r="A3" s="5" t="s">
        <v>805</v>
      </c>
      <c r="B3" s="16" t="s">
        <v>807</v>
      </c>
      <c r="C3" s="198">
        <v>60</v>
      </c>
      <c r="D3" s="12">
        <v>16.81</v>
      </c>
      <c r="E3" s="12">
        <v>2.26</v>
      </c>
      <c r="F3" s="11">
        <v>0.3</v>
      </c>
      <c r="G3" s="21">
        <v>89</v>
      </c>
      <c r="H3" s="11">
        <v>0.3</v>
      </c>
      <c r="I3" s="12">
        <v>273</v>
      </c>
      <c r="J3" s="37"/>
    </row>
    <row r="4" spans="1:10" ht="15">
      <c r="A4" s="5"/>
      <c r="B4" s="16" t="s">
        <v>807</v>
      </c>
      <c r="C4" s="198">
        <v>80</v>
      </c>
      <c r="D4" s="11">
        <v>22.77</v>
      </c>
      <c r="E4" s="11">
        <v>3.06</v>
      </c>
      <c r="F4" s="11">
        <v>0.45</v>
      </c>
      <c r="G4" s="21">
        <v>120</v>
      </c>
      <c r="H4" s="11">
        <v>0.45</v>
      </c>
      <c r="I4" s="12">
        <v>273</v>
      </c>
      <c r="J4" s="37"/>
    </row>
    <row r="5" spans="1:10" ht="15">
      <c r="A5" s="5" t="s">
        <v>808</v>
      </c>
      <c r="B5" s="16" t="s">
        <v>809</v>
      </c>
      <c r="C5" s="198">
        <v>170</v>
      </c>
      <c r="D5" s="11">
        <v>16.2</v>
      </c>
      <c r="E5" s="12">
        <v>13.28</v>
      </c>
      <c r="F5" s="12">
        <v>11.03</v>
      </c>
      <c r="G5" s="21">
        <v>228</v>
      </c>
      <c r="H5" s="12">
        <v>3.71</v>
      </c>
      <c r="I5" s="12">
        <v>274</v>
      </c>
      <c r="J5" s="37"/>
    </row>
    <row r="6" spans="1:10" ht="15">
      <c r="A6" s="5"/>
      <c r="B6" s="16" t="s">
        <v>809</v>
      </c>
      <c r="C6" s="198">
        <v>220</v>
      </c>
      <c r="D6" s="11">
        <v>21.71</v>
      </c>
      <c r="E6" s="11">
        <v>16.55</v>
      </c>
      <c r="F6" s="11">
        <v>15.02</v>
      </c>
      <c r="G6" s="21">
        <v>296</v>
      </c>
      <c r="H6" s="11">
        <v>5.2</v>
      </c>
      <c r="I6" s="12">
        <v>274</v>
      </c>
      <c r="J6" s="37"/>
    </row>
    <row r="7" spans="1:10" ht="15">
      <c r="A7" s="5" t="s">
        <v>810</v>
      </c>
      <c r="B7" s="16" t="s">
        <v>1002</v>
      </c>
      <c r="C7" s="198">
        <v>100</v>
      </c>
      <c r="D7" s="11">
        <v>11.7</v>
      </c>
      <c r="E7" s="12">
        <v>22.8</v>
      </c>
      <c r="F7" s="11">
        <v>0.2</v>
      </c>
      <c r="G7" s="21">
        <v>252</v>
      </c>
      <c r="H7" s="12">
        <v>0</v>
      </c>
      <c r="I7" s="12">
        <v>275</v>
      </c>
      <c r="J7" s="37"/>
    </row>
    <row r="8" spans="1:10" ht="15">
      <c r="A8" s="5"/>
      <c r="B8" s="16" t="s">
        <v>1002</v>
      </c>
      <c r="C8" s="198">
        <v>80</v>
      </c>
      <c r="D8" s="12">
        <v>9.36</v>
      </c>
      <c r="E8" s="12">
        <v>18.24</v>
      </c>
      <c r="F8" s="12">
        <v>0.16</v>
      </c>
      <c r="G8" s="12">
        <v>201.6</v>
      </c>
      <c r="H8" s="12">
        <v>0</v>
      </c>
      <c r="I8" s="12">
        <v>275</v>
      </c>
      <c r="J8" s="37"/>
    </row>
    <row r="9" spans="1:10" ht="15">
      <c r="A9" s="5"/>
      <c r="B9" s="16" t="s">
        <v>1002</v>
      </c>
      <c r="C9" s="198">
        <v>50</v>
      </c>
      <c r="D9" s="12">
        <v>5.85</v>
      </c>
      <c r="E9" s="12">
        <v>11.4</v>
      </c>
      <c r="F9" s="12">
        <v>0.1</v>
      </c>
      <c r="G9" s="12">
        <v>126</v>
      </c>
      <c r="H9" s="12">
        <v>0</v>
      </c>
      <c r="I9" s="12">
        <v>275</v>
      </c>
      <c r="J9" s="37"/>
    </row>
    <row r="10" spans="1:10" ht="15">
      <c r="A10" s="5" t="s">
        <v>811</v>
      </c>
      <c r="B10" s="16" t="s">
        <v>812</v>
      </c>
      <c r="C10" s="198">
        <v>170</v>
      </c>
      <c r="D10" s="11">
        <v>20.8</v>
      </c>
      <c r="E10" s="12">
        <v>5.33</v>
      </c>
      <c r="F10" s="11">
        <v>18.5</v>
      </c>
      <c r="G10" s="21">
        <v>205</v>
      </c>
      <c r="H10" s="12">
        <v>7.26</v>
      </c>
      <c r="I10" s="12">
        <v>276</v>
      </c>
      <c r="J10" s="37"/>
    </row>
    <row r="11" spans="1:10" ht="15">
      <c r="A11" s="5" t="s">
        <v>811</v>
      </c>
      <c r="B11" s="16" t="s">
        <v>812</v>
      </c>
      <c r="C11" s="198">
        <v>220</v>
      </c>
      <c r="D11" s="11">
        <v>27.53</v>
      </c>
      <c r="E11" s="11">
        <v>7.47</v>
      </c>
      <c r="F11" s="11">
        <v>21.95</v>
      </c>
      <c r="G11" s="21">
        <v>265</v>
      </c>
      <c r="H11" s="11">
        <v>8.97</v>
      </c>
      <c r="I11" s="12">
        <v>276</v>
      </c>
      <c r="J11" s="37"/>
    </row>
    <row r="12" spans="1:10" ht="15">
      <c r="A12" s="5" t="s">
        <v>813</v>
      </c>
      <c r="B12" s="16" t="s">
        <v>166</v>
      </c>
      <c r="C12" s="198">
        <v>120</v>
      </c>
      <c r="D12" s="12">
        <v>15.42</v>
      </c>
      <c r="E12" s="12">
        <v>12.41</v>
      </c>
      <c r="F12" s="12">
        <v>3.96</v>
      </c>
      <c r="G12" s="21">
        <v>189</v>
      </c>
      <c r="H12" s="11">
        <v>0.6</v>
      </c>
      <c r="I12" s="12">
        <v>277</v>
      </c>
      <c r="J12" s="37"/>
    </row>
    <row r="13" spans="1:10" ht="15">
      <c r="A13" s="5"/>
      <c r="B13" s="16" t="s">
        <v>166</v>
      </c>
      <c r="C13" s="198">
        <v>160</v>
      </c>
      <c r="D13" s="11">
        <v>20.63</v>
      </c>
      <c r="E13" s="11">
        <v>16.3</v>
      </c>
      <c r="F13" s="11">
        <v>5.24</v>
      </c>
      <c r="G13" s="21">
        <v>250</v>
      </c>
      <c r="H13" s="11">
        <v>1.11</v>
      </c>
      <c r="I13" s="12">
        <v>277</v>
      </c>
      <c r="J13" s="37"/>
    </row>
    <row r="14" spans="1:10" ht="15">
      <c r="A14" s="5" t="s">
        <v>816</v>
      </c>
      <c r="B14" s="16" t="s">
        <v>182</v>
      </c>
      <c r="C14" s="198">
        <v>120</v>
      </c>
      <c r="D14" s="12">
        <v>15.51</v>
      </c>
      <c r="E14" s="12">
        <v>12.43</v>
      </c>
      <c r="F14" s="12">
        <v>3.29</v>
      </c>
      <c r="G14" s="21">
        <v>187</v>
      </c>
      <c r="H14" s="12">
        <v>0.01</v>
      </c>
      <c r="I14" s="12">
        <v>278</v>
      </c>
      <c r="J14" s="37"/>
    </row>
    <row r="15" spans="1:10" ht="15">
      <c r="A15" s="5"/>
      <c r="B15" s="16" t="s">
        <v>182</v>
      </c>
      <c r="C15" s="198">
        <v>160</v>
      </c>
      <c r="D15" s="11">
        <v>20.68</v>
      </c>
      <c r="E15" s="11">
        <v>16.57</v>
      </c>
      <c r="F15" s="11">
        <v>4.38</v>
      </c>
      <c r="G15" s="21">
        <v>249</v>
      </c>
      <c r="H15" s="11">
        <v>0.01</v>
      </c>
      <c r="I15" s="12">
        <v>278</v>
      </c>
      <c r="J15" s="37"/>
    </row>
    <row r="16" spans="1:10" ht="15">
      <c r="A16" s="5" t="s">
        <v>817</v>
      </c>
      <c r="B16" s="16" t="s">
        <v>366</v>
      </c>
      <c r="C16" s="198">
        <v>60</v>
      </c>
      <c r="D16" s="11">
        <v>11.6</v>
      </c>
      <c r="E16" s="12">
        <v>8.94</v>
      </c>
      <c r="F16" s="12">
        <v>13.07</v>
      </c>
      <c r="G16" s="21">
        <v>179</v>
      </c>
      <c r="H16" s="12">
        <v>0</v>
      </c>
      <c r="I16" s="12">
        <v>279</v>
      </c>
      <c r="J16" s="37"/>
    </row>
    <row r="17" spans="1:10" ht="15">
      <c r="A17" s="5"/>
      <c r="B17" s="16" t="s">
        <v>366</v>
      </c>
      <c r="C17" s="198">
        <v>80</v>
      </c>
      <c r="D17" s="11">
        <v>15.56</v>
      </c>
      <c r="E17" s="11">
        <v>11.39</v>
      </c>
      <c r="F17" s="11">
        <v>16.7</v>
      </c>
      <c r="G17" s="21">
        <v>232</v>
      </c>
      <c r="H17" s="21">
        <v>0</v>
      </c>
      <c r="I17" s="12">
        <v>279</v>
      </c>
      <c r="J17" s="37"/>
    </row>
    <row r="18" spans="1:10" ht="15">
      <c r="A18" s="5" t="s">
        <v>818</v>
      </c>
      <c r="B18" s="16" t="s">
        <v>367</v>
      </c>
      <c r="C18" s="198">
        <v>60</v>
      </c>
      <c r="D18" s="12">
        <v>8.64</v>
      </c>
      <c r="E18" s="12">
        <v>3.16</v>
      </c>
      <c r="F18" s="12">
        <v>1.44</v>
      </c>
      <c r="G18" s="21">
        <v>69</v>
      </c>
      <c r="H18" s="12">
        <v>0</v>
      </c>
      <c r="I18" s="12">
        <v>280</v>
      </c>
      <c r="J18" s="37"/>
    </row>
    <row r="19" spans="1:10" ht="15">
      <c r="A19" s="5"/>
      <c r="B19" s="16" t="s">
        <v>367</v>
      </c>
      <c r="C19" s="198">
        <v>80</v>
      </c>
      <c r="D19" s="13">
        <v>11.46</v>
      </c>
      <c r="E19" s="13">
        <v>4.39</v>
      </c>
      <c r="F19" s="13">
        <v>2.14</v>
      </c>
      <c r="G19" s="21">
        <v>94</v>
      </c>
      <c r="H19" s="21">
        <v>0</v>
      </c>
      <c r="I19" s="12">
        <v>280</v>
      </c>
      <c r="J19" s="37"/>
    </row>
    <row r="20" spans="1:10" ht="15">
      <c r="A20" s="5" t="s">
        <v>819</v>
      </c>
      <c r="B20" s="16" t="s">
        <v>369</v>
      </c>
      <c r="C20" s="183">
        <v>60</v>
      </c>
      <c r="D20" s="15">
        <v>7.05</v>
      </c>
      <c r="E20" s="15">
        <v>7.91</v>
      </c>
      <c r="F20" s="15">
        <v>5.83</v>
      </c>
      <c r="G20" s="17">
        <v>123</v>
      </c>
      <c r="H20" s="10">
        <v>0.07</v>
      </c>
      <c r="I20" s="12">
        <v>281</v>
      </c>
      <c r="J20" s="19" t="s">
        <v>820</v>
      </c>
    </row>
    <row r="21" spans="1:10" ht="15">
      <c r="A21" s="5"/>
      <c r="B21" s="16" t="s">
        <v>369</v>
      </c>
      <c r="C21" s="183">
        <v>80</v>
      </c>
      <c r="D21" s="15">
        <v>9.67</v>
      </c>
      <c r="E21" s="15">
        <v>10.62</v>
      </c>
      <c r="F21" s="15">
        <v>8.61</v>
      </c>
      <c r="G21" s="17">
        <v>169</v>
      </c>
      <c r="H21" s="15">
        <v>0.23</v>
      </c>
      <c r="I21" s="12">
        <v>281</v>
      </c>
      <c r="J21" s="19" t="s">
        <v>821</v>
      </c>
    </row>
    <row r="22" spans="1:10" ht="15">
      <c r="A22" s="22"/>
      <c r="B22" s="16" t="s">
        <v>369</v>
      </c>
      <c r="C22" s="183">
        <v>80</v>
      </c>
      <c r="D22" s="15">
        <v>9.31</v>
      </c>
      <c r="E22" s="15">
        <v>10.32</v>
      </c>
      <c r="F22" s="15">
        <v>7.98</v>
      </c>
      <c r="G22" s="17">
        <v>162</v>
      </c>
      <c r="H22" s="15">
        <v>0.09</v>
      </c>
      <c r="I22" s="12">
        <v>281</v>
      </c>
      <c r="J22" s="19" t="s">
        <v>820</v>
      </c>
    </row>
    <row r="23" spans="1:10" ht="15">
      <c r="A23" s="5" t="s">
        <v>822</v>
      </c>
      <c r="B23" s="16" t="s">
        <v>177</v>
      </c>
      <c r="C23" s="183">
        <v>60</v>
      </c>
      <c r="D23" s="15">
        <v>9.32</v>
      </c>
      <c r="E23" s="15">
        <v>7.07</v>
      </c>
      <c r="F23" s="15">
        <v>9.64</v>
      </c>
      <c r="G23" s="17">
        <v>139</v>
      </c>
      <c r="H23" s="10">
        <v>0.09</v>
      </c>
      <c r="I23" s="12">
        <v>282</v>
      </c>
      <c r="J23" s="19" t="s">
        <v>823</v>
      </c>
    </row>
    <row r="24" spans="1:10" ht="15">
      <c r="A24" s="5"/>
      <c r="B24" s="16" t="s">
        <v>176</v>
      </c>
      <c r="C24" s="183">
        <v>60</v>
      </c>
      <c r="D24" s="15">
        <v>6.65</v>
      </c>
      <c r="E24" s="15">
        <v>19.62</v>
      </c>
      <c r="F24" s="15">
        <v>9.64</v>
      </c>
      <c r="G24" s="17">
        <v>242</v>
      </c>
      <c r="H24" s="10">
        <v>0.09</v>
      </c>
      <c r="I24" s="12">
        <v>282</v>
      </c>
      <c r="J24" s="19" t="s">
        <v>824</v>
      </c>
    </row>
    <row r="25" spans="1:10" ht="15">
      <c r="A25" s="5"/>
      <c r="B25" s="16" t="s">
        <v>177</v>
      </c>
      <c r="C25" s="183">
        <v>60</v>
      </c>
      <c r="D25" s="15">
        <v>8.93</v>
      </c>
      <c r="E25" s="15">
        <v>6.74</v>
      </c>
      <c r="F25" s="15">
        <v>8.97</v>
      </c>
      <c r="G25" s="17">
        <v>132</v>
      </c>
      <c r="H25" s="17">
        <v>0</v>
      </c>
      <c r="I25" s="12">
        <v>282</v>
      </c>
      <c r="J25" s="19" t="s">
        <v>825</v>
      </c>
    </row>
    <row r="26" spans="1:10" ht="15">
      <c r="A26" s="5"/>
      <c r="B26" s="16" t="s">
        <v>176</v>
      </c>
      <c r="C26" s="183">
        <v>60</v>
      </c>
      <c r="D26" s="15">
        <v>6.26</v>
      </c>
      <c r="E26" s="15">
        <v>19.3</v>
      </c>
      <c r="F26" s="15">
        <v>8.97</v>
      </c>
      <c r="G26" s="17">
        <v>235</v>
      </c>
      <c r="H26" s="17">
        <v>0</v>
      </c>
      <c r="I26" s="12">
        <v>282</v>
      </c>
      <c r="J26" s="19" t="s">
        <v>377</v>
      </c>
    </row>
    <row r="27" spans="1:10" ht="15">
      <c r="A27" s="5"/>
      <c r="B27" s="16" t="s">
        <v>177</v>
      </c>
      <c r="C27" s="183">
        <v>80</v>
      </c>
      <c r="D27" s="15">
        <v>12.44</v>
      </c>
      <c r="E27" s="15">
        <v>9.24</v>
      </c>
      <c r="F27" s="15">
        <v>12.56</v>
      </c>
      <c r="G27" s="17">
        <v>183</v>
      </c>
      <c r="H27" s="15">
        <v>0.12</v>
      </c>
      <c r="I27" s="12">
        <v>282</v>
      </c>
      <c r="J27" s="19" t="s">
        <v>823</v>
      </c>
    </row>
    <row r="28" spans="1:10" ht="15">
      <c r="A28" s="5"/>
      <c r="B28" s="16" t="s">
        <v>176</v>
      </c>
      <c r="C28" s="183">
        <v>80</v>
      </c>
      <c r="D28" s="15">
        <v>8.85</v>
      </c>
      <c r="E28" s="15">
        <v>26.07</v>
      </c>
      <c r="F28" s="15">
        <v>12.56</v>
      </c>
      <c r="G28" s="17">
        <v>320</v>
      </c>
      <c r="H28" s="15">
        <v>0.12</v>
      </c>
      <c r="I28" s="12">
        <v>282</v>
      </c>
      <c r="J28" s="19" t="s">
        <v>824</v>
      </c>
    </row>
    <row r="29" spans="1:10" ht="15">
      <c r="A29" s="5"/>
      <c r="B29" s="16" t="s">
        <v>177</v>
      </c>
      <c r="C29" s="183">
        <v>80</v>
      </c>
      <c r="D29" s="15">
        <v>11.92</v>
      </c>
      <c r="E29" s="15">
        <v>8.8</v>
      </c>
      <c r="F29" s="15">
        <v>11.64</v>
      </c>
      <c r="G29" s="17">
        <v>173</v>
      </c>
      <c r="H29" s="17">
        <v>0</v>
      </c>
      <c r="I29" s="12">
        <v>282</v>
      </c>
      <c r="J29" s="19" t="s">
        <v>825</v>
      </c>
    </row>
    <row r="30" spans="1:10" ht="15">
      <c r="A30" s="5"/>
      <c r="B30" s="16" t="s">
        <v>176</v>
      </c>
      <c r="C30" s="183">
        <v>80</v>
      </c>
      <c r="D30" s="15">
        <v>8.33</v>
      </c>
      <c r="E30" s="15">
        <v>25.63</v>
      </c>
      <c r="F30" s="15">
        <v>11.64</v>
      </c>
      <c r="G30" s="17">
        <v>311</v>
      </c>
      <c r="H30" s="17">
        <v>0</v>
      </c>
      <c r="I30" s="12">
        <v>282</v>
      </c>
      <c r="J30" s="19" t="s">
        <v>378</v>
      </c>
    </row>
    <row r="31" spans="1:10" ht="15">
      <c r="A31" s="5" t="s">
        <v>822</v>
      </c>
      <c r="B31" s="16" t="s">
        <v>175</v>
      </c>
      <c r="C31" s="183">
        <v>60</v>
      </c>
      <c r="D31" s="15">
        <v>9.32</v>
      </c>
      <c r="E31" s="15">
        <v>7.07</v>
      </c>
      <c r="F31" s="15">
        <v>9.64</v>
      </c>
      <c r="G31" s="17">
        <v>139</v>
      </c>
      <c r="H31" s="10">
        <v>0.09</v>
      </c>
      <c r="I31" s="12">
        <v>282</v>
      </c>
      <c r="J31" s="19" t="s">
        <v>823</v>
      </c>
    </row>
    <row r="32" spans="1:10" ht="15">
      <c r="A32" s="5"/>
      <c r="B32" s="16" t="s">
        <v>174</v>
      </c>
      <c r="C32" s="183">
        <v>60</v>
      </c>
      <c r="D32" s="15">
        <v>6.65</v>
      </c>
      <c r="E32" s="15">
        <v>19.62</v>
      </c>
      <c r="F32" s="15">
        <v>9.64</v>
      </c>
      <c r="G32" s="17">
        <v>242</v>
      </c>
      <c r="H32" s="10">
        <v>0.09</v>
      </c>
      <c r="I32" s="12">
        <v>282</v>
      </c>
      <c r="J32" s="19" t="s">
        <v>824</v>
      </c>
    </row>
    <row r="33" spans="1:10" ht="15">
      <c r="A33" s="5"/>
      <c r="B33" s="16" t="s">
        <v>175</v>
      </c>
      <c r="C33" s="183">
        <v>60</v>
      </c>
      <c r="D33" s="15">
        <v>8.93</v>
      </c>
      <c r="E33" s="15">
        <v>6.74</v>
      </c>
      <c r="F33" s="15">
        <v>8.97</v>
      </c>
      <c r="G33" s="17">
        <v>132</v>
      </c>
      <c r="H33" s="17">
        <v>0</v>
      </c>
      <c r="I33" s="12">
        <v>282</v>
      </c>
      <c r="J33" s="19" t="s">
        <v>825</v>
      </c>
    </row>
    <row r="34" spans="1:10" ht="15">
      <c r="A34" s="5"/>
      <c r="B34" s="16" t="s">
        <v>174</v>
      </c>
      <c r="C34" s="183">
        <v>60</v>
      </c>
      <c r="D34" s="15">
        <v>6.26</v>
      </c>
      <c r="E34" s="15">
        <v>19.3</v>
      </c>
      <c r="F34" s="15">
        <v>8.97</v>
      </c>
      <c r="G34" s="17">
        <v>235</v>
      </c>
      <c r="H34" s="17">
        <v>0</v>
      </c>
      <c r="I34" s="12">
        <v>282</v>
      </c>
      <c r="J34" s="19" t="s">
        <v>377</v>
      </c>
    </row>
    <row r="35" spans="1:10" ht="15">
      <c r="A35" s="5"/>
      <c r="B35" s="16" t="s">
        <v>175</v>
      </c>
      <c r="C35" s="183">
        <v>80</v>
      </c>
      <c r="D35" s="15">
        <v>12.44</v>
      </c>
      <c r="E35" s="15">
        <v>9.24</v>
      </c>
      <c r="F35" s="15">
        <v>12.56</v>
      </c>
      <c r="G35" s="17">
        <v>183</v>
      </c>
      <c r="H35" s="15">
        <v>0.12</v>
      </c>
      <c r="I35" s="12">
        <v>282</v>
      </c>
      <c r="J35" s="19" t="s">
        <v>823</v>
      </c>
    </row>
    <row r="36" spans="1:10" ht="15">
      <c r="A36" s="5"/>
      <c r="B36" s="16" t="s">
        <v>174</v>
      </c>
      <c r="C36" s="183">
        <v>80</v>
      </c>
      <c r="D36" s="15">
        <v>8.85</v>
      </c>
      <c r="E36" s="15">
        <v>26.07</v>
      </c>
      <c r="F36" s="15">
        <v>12.56</v>
      </c>
      <c r="G36" s="17">
        <v>320</v>
      </c>
      <c r="H36" s="15">
        <v>0.12</v>
      </c>
      <c r="I36" s="12">
        <v>282</v>
      </c>
      <c r="J36" s="19" t="s">
        <v>824</v>
      </c>
    </row>
    <row r="37" spans="1:10" ht="15">
      <c r="A37" s="5"/>
      <c r="B37" s="16" t="s">
        <v>175</v>
      </c>
      <c r="C37" s="183">
        <v>80</v>
      </c>
      <c r="D37" s="15">
        <v>11.92</v>
      </c>
      <c r="E37" s="15">
        <v>8.8</v>
      </c>
      <c r="F37" s="15">
        <v>11.64</v>
      </c>
      <c r="G37" s="17">
        <v>173</v>
      </c>
      <c r="H37" s="17">
        <v>0</v>
      </c>
      <c r="I37" s="12">
        <v>282</v>
      </c>
      <c r="J37" s="19" t="s">
        <v>825</v>
      </c>
    </row>
    <row r="38" spans="1:10" ht="15">
      <c r="A38" s="5"/>
      <c r="B38" s="16" t="s">
        <v>174</v>
      </c>
      <c r="C38" s="183">
        <v>80</v>
      </c>
      <c r="D38" s="15">
        <v>8.33</v>
      </c>
      <c r="E38" s="15">
        <v>25.63</v>
      </c>
      <c r="F38" s="15">
        <v>11.64</v>
      </c>
      <c r="G38" s="17">
        <v>311</v>
      </c>
      <c r="H38" s="17">
        <v>0</v>
      </c>
      <c r="I38" s="12">
        <v>282</v>
      </c>
      <c r="J38" s="19" t="s">
        <v>378</v>
      </c>
    </row>
    <row r="39" spans="1:10" ht="15">
      <c r="A39" s="5" t="s">
        <v>826</v>
      </c>
      <c r="B39" s="16" t="s">
        <v>173</v>
      </c>
      <c r="C39" s="183">
        <v>60</v>
      </c>
      <c r="D39" s="15">
        <v>9.32</v>
      </c>
      <c r="E39" s="15">
        <v>7.07</v>
      </c>
      <c r="F39" s="15">
        <v>9.64</v>
      </c>
      <c r="G39" s="17">
        <v>139</v>
      </c>
      <c r="H39" s="10">
        <v>0.09</v>
      </c>
      <c r="I39" s="12">
        <v>282</v>
      </c>
      <c r="J39" s="19" t="s">
        <v>823</v>
      </c>
    </row>
    <row r="40" spans="1:10" ht="15">
      <c r="A40" s="5"/>
      <c r="B40" s="16" t="s">
        <v>172</v>
      </c>
      <c r="C40" s="183">
        <v>60</v>
      </c>
      <c r="D40" s="15">
        <v>6.65</v>
      </c>
      <c r="E40" s="15">
        <v>19.62</v>
      </c>
      <c r="F40" s="15">
        <v>9.64</v>
      </c>
      <c r="G40" s="17">
        <v>242</v>
      </c>
      <c r="H40" s="10">
        <v>0.09</v>
      </c>
      <c r="I40" s="12">
        <v>282</v>
      </c>
      <c r="J40" s="19" t="s">
        <v>824</v>
      </c>
    </row>
    <row r="41" spans="1:10" ht="15">
      <c r="A41" s="5" t="s">
        <v>828</v>
      </c>
      <c r="B41" s="16" t="s">
        <v>173</v>
      </c>
      <c r="C41" s="183">
        <v>60</v>
      </c>
      <c r="D41" s="15">
        <v>8.93</v>
      </c>
      <c r="E41" s="15">
        <v>6.74</v>
      </c>
      <c r="F41" s="15">
        <v>8.97</v>
      </c>
      <c r="G41" s="17">
        <v>132</v>
      </c>
      <c r="H41" s="17">
        <v>0</v>
      </c>
      <c r="I41" s="12">
        <v>282</v>
      </c>
      <c r="J41" s="19" t="s">
        <v>825</v>
      </c>
    </row>
    <row r="42" spans="1:10" ht="15">
      <c r="A42" s="5"/>
      <c r="B42" s="16" t="s">
        <v>172</v>
      </c>
      <c r="C42" s="183">
        <v>60</v>
      </c>
      <c r="D42" s="15">
        <v>6.26</v>
      </c>
      <c r="E42" s="15">
        <v>19.3</v>
      </c>
      <c r="F42" s="15">
        <v>8.97</v>
      </c>
      <c r="G42" s="17">
        <v>235</v>
      </c>
      <c r="H42" s="17">
        <v>0</v>
      </c>
      <c r="I42" s="12">
        <v>282</v>
      </c>
      <c r="J42" s="19" t="s">
        <v>377</v>
      </c>
    </row>
    <row r="43" spans="1:10" ht="15">
      <c r="A43" s="5"/>
      <c r="B43" s="16" t="s">
        <v>173</v>
      </c>
      <c r="C43" s="183">
        <v>80</v>
      </c>
      <c r="D43" s="15">
        <v>12.44</v>
      </c>
      <c r="E43" s="15">
        <v>9.24</v>
      </c>
      <c r="F43" s="15">
        <v>12.56</v>
      </c>
      <c r="G43" s="17">
        <v>183</v>
      </c>
      <c r="H43" s="15">
        <v>0.12</v>
      </c>
      <c r="I43" s="12">
        <v>282</v>
      </c>
      <c r="J43" s="19" t="s">
        <v>823</v>
      </c>
    </row>
    <row r="44" spans="1:10" ht="15">
      <c r="A44" s="5"/>
      <c r="B44" s="16" t="s">
        <v>172</v>
      </c>
      <c r="C44" s="183">
        <v>80</v>
      </c>
      <c r="D44" s="15">
        <v>8.85</v>
      </c>
      <c r="E44" s="15">
        <v>26.07</v>
      </c>
      <c r="F44" s="15">
        <v>12.56</v>
      </c>
      <c r="G44" s="17">
        <v>320</v>
      </c>
      <c r="H44" s="15">
        <v>0.12</v>
      </c>
      <c r="I44" s="12">
        <v>282</v>
      </c>
      <c r="J44" s="19" t="s">
        <v>824</v>
      </c>
    </row>
    <row r="45" spans="1:10" ht="15">
      <c r="A45" s="5"/>
      <c r="B45" s="16" t="s">
        <v>173</v>
      </c>
      <c r="C45" s="183">
        <v>80</v>
      </c>
      <c r="D45" s="15">
        <v>11.92</v>
      </c>
      <c r="E45" s="15">
        <v>8.8</v>
      </c>
      <c r="F45" s="15">
        <v>11.64</v>
      </c>
      <c r="G45" s="17">
        <v>173</v>
      </c>
      <c r="H45" s="17">
        <v>0</v>
      </c>
      <c r="I45" s="12">
        <v>282</v>
      </c>
      <c r="J45" s="19" t="s">
        <v>825</v>
      </c>
    </row>
    <row r="46" spans="1:10" ht="15">
      <c r="A46" s="5"/>
      <c r="B46" s="16" t="s">
        <v>172</v>
      </c>
      <c r="C46" s="183">
        <v>80</v>
      </c>
      <c r="D46" s="15">
        <v>8.33</v>
      </c>
      <c r="E46" s="15">
        <v>25.63</v>
      </c>
      <c r="F46" s="15">
        <v>11.64</v>
      </c>
      <c r="G46" s="17">
        <v>311</v>
      </c>
      <c r="H46" s="17">
        <v>0</v>
      </c>
      <c r="I46" s="12">
        <v>282</v>
      </c>
      <c r="J46" s="19" t="s">
        <v>378</v>
      </c>
    </row>
    <row r="47" spans="1:10" ht="15">
      <c r="A47" s="5"/>
      <c r="B47" s="16" t="s">
        <v>827</v>
      </c>
      <c r="C47" s="198">
        <v>60</v>
      </c>
      <c r="D47" s="12">
        <v>8.17</v>
      </c>
      <c r="E47" s="12">
        <v>6.82</v>
      </c>
      <c r="F47" s="12">
        <v>176.4</v>
      </c>
      <c r="G47" s="21">
        <v>119</v>
      </c>
      <c r="H47" s="12">
        <v>1.2</v>
      </c>
      <c r="I47" s="12">
        <v>283</v>
      </c>
      <c r="J47" s="37"/>
    </row>
    <row r="48" spans="1:10" ht="15">
      <c r="A48" s="5"/>
      <c r="B48" s="16" t="s">
        <v>827</v>
      </c>
      <c r="C48" s="198">
        <v>80</v>
      </c>
      <c r="D48" s="11">
        <v>10.95</v>
      </c>
      <c r="E48" s="11">
        <v>9.12</v>
      </c>
      <c r="F48" s="11">
        <v>8.26</v>
      </c>
      <c r="G48" s="21">
        <v>159</v>
      </c>
      <c r="H48" s="13">
        <v>1.6</v>
      </c>
      <c r="I48" s="12">
        <v>283</v>
      </c>
      <c r="J48" s="37"/>
    </row>
    <row r="49" spans="1:10" ht="15">
      <c r="A49" s="5"/>
      <c r="B49" s="16" t="s">
        <v>830</v>
      </c>
      <c r="C49" s="183">
        <v>120</v>
      </c>
      <c r="D49" s="15">
        <v>7.67</v>
      </c>
      <c r="E49" s="15">
        <v>8.36</v>
      </c>
      <c r="F49" s="15">
        <v>13.05</v>
      </c>
      <c r="G49" s="17">
        <v>158</v>
      </c>
      <c r="H49" s="15">
        <v>5.6</v>
      </c>
      <c r="I49" s="12">
        <v>284</v>
      </c>
      <c r="J49" s="19" t="s">
        <v>829</v>
      </c>
    </row>
    <row r="50" spans="1:10" ht="15">
      <c r="A50" s="5"/>
      <c r="B50" s="16" t="s">
        <v>830</v>
      </c>
      <c r="C50" s="183">
        <v>160</v>
      </c>
      <c r="D50" s="15">
        <v>10.28</v>
      </c>
      <c r="E50" s="15">
        <v>11.84</v>
      </c>
      <c r="F50" s="15">
        <v>17.45</v>
      </c>
      <c r="G50" s="17">
        <v>217</v>
      </c>
      <c r="H50" s="10">
        <v>7.48</v>
      </c>
      <c r="I50" s="12">
        <v>284</v>
      </c>
      <c r="J50" s="19" t="s">
        <v>829</v>
      </c>
    </row>
    <row r="51" spans="1:10" ht="15">
      <c r="A51" s="5" t="s">
        <v>834</v>
      </c>
      <c r="B51" s="16" t="s">
        <v>830</v>
      </c>
      <c r="C51" s="183">
        <v>120</v>
      </c>
      <c r="D51" s="15">
        <v>7.3</v>
      </c>
      <c r="E51" s="15">
        <v>8.23</v>
      </c>
      <c r="F51" s="15">
        <v>12.28</v>
      </c>
      <c r="G51" s="17">
        <v>152</v>
      </c>
      <c r="H51" s="15">
        <v>5.51</v>
      </c>
      <c r="I51" s="12">
        <v>284</v>
      </c>
      <c r="J51" s="19" t="s">
        <v>831</v>
      </c>
    </row>
    <row r="52" spans="1:10" ht="15">
      <c r="A52" s="5"/>
      <c r="B52" s="16" t="s">
        <v>830</v>
      </c>
      <c r="C52" s="183">
        <v>160</v>
      </c>
      <c r="D52" s="15">
        <v>9.78</v>
      </c>
      <c r="E52" s="15">
        <v>11.66</v>
      </c>
      <c r="F52" s="15">
        <v>16.41</v>
      </c>
      <c r="G52" s="17">
        <v>210</v>
      </c>
      <c r="H52" s="15">
        <v>7.37</v>
      </c>
      <c r="I52" s="12">
        <v>284</v>
      </c>
      <c r="J52" s="19" t="s">
        <v>831</v>
      </c>
    </row>
    <row r="53" spans="1:10" ht="15">
      <c r="A53" s="22"/>
      <c r="B53" s="16" t="s">
        <v>830</v>
      </c>
      <c r="C53" s="183">
        <v>120</v>
      </c>
      <c r="D53" s="15">
        <v>8.02</v>
      </c>
      <c r="E53" s="15">
        <v>8.51</v>
      </c>
      <c r="F53" s="15">
        <v>13.65</v>
      </c>
      <c r="G53" s="17">
        <v>163</v>
      </c>
      <c r="H53" s="10">
        <v>5.65</v>
      </c>
      <c r="I53" s="12">
        <v>284</v>
      </c>
      <c r="J53" s="19" t="s">
        <v>832</v>
      </c>
    </row>
    <row r="54" spans="1:10" ht="15">
      <c r="A54" s="5" t="s">
        <v>836</v>
      </c>
      <c r="B54" s="16" t="s">
        <v>830</v>
      </c>
      <c r="C54" s="183">
        <v>160</v>
      </c>
      <c r="D54" s="15">
        <v>10.74</v>
      </c>
      <c r="E54" s="15">
        <v>12.04</v>
      </c>
      <c r="F54" s="15">
        <v>18.24</v>
      </c>
      <c r="G54" s="17">
        <v>224</v>
      </c>
      <c r="H54" s="10">
        <v>7.55</v>
      </c>
      <c r="I54" s="12">
        <v>284</v>
      </c>
      <c r="J54" s="19" t="s">
        <v>832</v>
      </c>
    </row>
    <row r="55" spans="1:10" ht="15">
      <c r="A55" s="5"/>
      <c r="B55" s="16" t="s">
        <v>833</v>
      </c>
      <c r="C55" s="183">
        <v>120</v>
      </c>
      <c r="D55" s="15">
        <v>8.87</v>
      </c>
      <c r="E55" s="15">
        <v>9.83</v>
      </c>
      <c r="F55" s="15">
        <v>11.71</v>
      </c>
      <c r="G55" s="17">
        <v>171</v>
      </c>
      <c r="H55" s="10">
        <v>0.85</v>
      </c>
      <c r="I55" s="12">
        <v>286</v>
      </c>
      <c r="J55" s="19" t="s">
        <v>821</v>
      </c>
    </row>
    <row r="56" spans="1:10" ht="15">
      <c r="A56" s="22"/>
      <c r="B56" s="16" t="s">
        <v>833</v>
      </c>
      <c r="C56" s="183">
        <v>120</v>
      </c>
      <c r="D56" s="15">
        <v>8.54</v>
      </c>
      <c r="E56" s="15">
        <v>9.55</v>
      </c>
      <c r="F56" s="15">
        <v>11.18</v>
      </c>
      <c r="G56" s="17">
        <v>165</v>
      </c>
      <c r="H56" s="10">
        <v>0.79</v>
      </c>
      <c r="I56" s="12">
        <v>286</v>
      </c>
      <c r="J56" s="19" t="s">
        <v>820</v>
      </c>
    </row>
    <row r="57" spans="1:10" ht="15">
      <c r="A57" s="22"/>
      <c r="B57" s="16" t="s">
        <v>833</v>
      </c>
      <c r="C57" s="183">
        <v>160</v>
      </c>
      <c r="D57" s="15">
        <v>11.78</v>
      </c>
      <c r="E57" s="15">
        <v>12.91</v>
      </c>
      <c r="F57" s="15">
        <v>14.9</v>
      </c>
      <c r="G57" s="17">
        <v>223</v>
      </c>
      <c r="H57" s="15">
        <v>1.13</v>
      </c>
      <c r="I57" s="12">
        <v>286</v>
      </c>
      <c r="J57" s="19" t="s">
        <v>821</v>
      </c>
    </row>
    <row r="58" spans="1:10" ht="15">
      <c r="A58" s="22"/>
      <c r="B58" s="16" t="s">
        <v>833</v>
      </c>
      <c r="C58" s="183">
        <v>160</v>
      </c>
      <c r="D58" s="15">
        <v>11.33</v>
      </c>
      <c r="E58" s="15">
        <v>12.53</v>
      </c>
      <c r="F58" s="15">
        <v>14.19</v>
      </c>
      <c r="G58" s="17">
        <v>215</v>
      </c>
      <c r="H58" s="15">
        <v>1.05</v>
      </c>
      <c r="I58" s="12">
        <v>286</v>
      </c>
      <c r="J58" s="19" t="s">
        <v>820</v>
      </c>
    </row>
    <row r="59" spans="1:10" ht="15">
      <c r="A59" s="5" t="s">
        <v>840</v>
      </c>
      <c r="B59" s="16" t="s">
        <v>370</v>
      </c>
      <c r="C59" s="183">
        <v>120</v>
      </c>
      <c r="D59" s="15">
        <v>8.14</v>
      </c>
      <c r="E59" s="15">
        <v>9.04</v>
      </c>
      <c r="F59" s="15">
        <v>10.3</v>
      </c>
      <c r="G59" s="17">
        <v>155</v>
      </c>
      <c r="H59" s="10">
        <v>0.45</v>
      </c>
      <c r="I59" s="12">
        <v>287</v>
      </c>
      <c r="J59" s="19" t="s">
        <v>831</v>
      </c>
    </row>
    <row r="60" spans="1:10" ht="15">
      <c r="A60" s="5"/>
      <c r="B60" s="16" t="s">
        <v>370</v>
      </c>
      <c r="C60" s="183">
        <v>160</v>
      </c>
      <c r="D60" s="15">
        <v>10.91</v>
      </c>
      <c r="E60" s="15">
        <v>12.53</v>
      </c>
      <c r="F60" s="15">
        <v>13.79</v>
      </c>
      <c r="G60" s="17">
        <v>212</v>
      </c>
      <c r="H60" s="10">
        <v>0.61</v>
      </c>
      <c r="I60" s="12">
        <v>287</v>
      </c>
      <c r="J60" s="19" t="s">
        <v>831</v>
      </c>
    </row>
    <row r="61" spans="1:10" ht="15">
      <c r="A61" s="22"/>
      <c r="B61" s="16" t="s">
        <v>370</v>
      </c>
      <c r="C61" s="183">
        <v>160</v>
      </c>
      <c r="D61" s="15">
        <v>11.18</v>
      </c>
      <c r="E61" s="15">
        <v>12.53</v>
      </c>
      <c r="F61" s="15">
        <v>14.63</v>
      </c>
      <c r="G61" s="17">
        <v>216</v>
      </c>
      <c r="H61" s="15">
        <v>1.03</v>
      </c>
      <c r="I61" s="12">
        <v>287</v>
      </c>
      <c r="J61" s="19" t="s">
        <v>835</v>
      </c>
    </row>
    <row r="62" spans="1:10" ht="15">
      <c r="A62" s="22"/>
      <c r="B62" s="16" t="s">
        <v>371</v>
      </c>
      <c r="C62" s="183">
        <v>120</v>
      </c>
      <c r="D62" s="15">
        <v>9.78</v>
      </c>
      <c r="E62" s="15">
        <v>9.85</v>
      </c>
      <c r="F62" s="15">
        <v>8.96</v>
      </c>
      <c r="G62" s="17">
        <v>164</v>
      </c>
      <c r="H62" s="10">
        <v>0.53</v>
      </c>
      <c r="I62" s="12">
        <v>288</v>
      </c>
      <c r="J62" s="19" t="s">
        <v>837</v>
      </c>
    </row>
    <row r="63" spans="1:10" ht="15">
      <c r="A63" s="5" t="s">
        <v>843</v>
      </c>
      <c r="B63" s="16" t="s">
        <v>371</v>
      </c>
      <c r="C63" s="183">
        <v>120</v>
      </c>
      <c r="D63" s="15">
        <v>9.45</v>
      </c>
      <c r="E63" s="15">
        <v>9.56</v>
      </c>
      <c r="F63" s="15">
        <v>8.43</v>
      </c>
      <c r="G63" s="17">
        <v>158</v>
      </c>
      <c r="H63" s="10">
        <v>0.47</v>
      </c>
      <c r="I63" s="12">
        <v>288</v>
      </c>
      <c r="J63" s="19" t="s">
        <v>838</v>
      </c>
    </row>
    <row r="64" spans="1:10" ht="15">
      <c r="A64" s="5"/>
      <c r="B64" s="16" t="s">
        <v>371</v>
      </c>
      <c r="C64" s="183">
        <v>160</v>
      </c>
      <c r="D64" s="15">
        <v>12.98</v>
      </c>
      <c r="E64" s="15">
        <v>13.1</v>
      </c>
      <c r="F64" s="15">
        <v>11.92</v>
      </c>
      <c r="G64" s="17">
        <v>218</v>
      </c>
      <c r="H64" s="10">
        <v>0.69</v>
      </c>
      <c r="I64" s="12">
        <v>288</v>
      </c>
      <c r="J64" s="19" t="s">
        <v>837</v>
      </c>
    </row>
    <row r="65" spans="1:10" ht="15">
      <c r="A65" s="5" t="s">
        <v>844</v>
      </c>
      <c r="B65" s="16" t="s">
        <v>371</v>
      </c>
      <c r="C65" s="183">
        <v>160</v>
      </c>
      <c r="D65" s="15">
        <v>12.54</v>
      </c>
      <c r="E65" s="15">
        <v>12.72</v>
      </c>
      <c r="F65" s="15">
        <v>11.21</v>
      </c>
      <c r="G65" s="17">
        <v>209</v>
      </c>
      <c r="H65" s="10">
        <v>0.61</v>
      </c>
      <c r="I65" s="12">
        <v>288</v>
      </c>
      <c r="J65" s="19" t="s">
        <v>838</v>
      </c>
    </row>
    <row r="66" spans="1:10" ht="15">
      <c r="A66" s="5"/>
      <c r="B66" s="16" t="s">
        <v>371</v>
      </c>
      <c r="C66" s="183">
        <v>160</v>
      </c>
      <c r="D66" s="15">
        <v>12.65</v>
      </c>
      <c r="E66" s="15">
        <v>12.08</v>
      </c>
      <c r="F66" s="15">
        <v>11.21</v>
      </c>
      <c r="G66" s="17">
        <v>204</v>
      </c>
      <c r="H66" s="15">
        <v>0.63</v>
      </c>
      <c r="I66" s="12">
        <v>289</v>
      </c>
      <c r="J66" s="19" t="s">
        <v>839</v>
      </c>
    </row>
    <row r="67" spans="1:10" ht="15">
      <c r="A67" s="22"/>
      <c r="B67" s="16" t="s">
        <v>841</v>
      </c>
      <c r="C67" s="183">
        <v>60</v>
      </c>
      <c r="D67" s="15">
        <v>8.64</v>
      </c>
      <c r="E67" s="15">
        <v>5.79</v>
      </c>
      <c r="F67" s="15">
        <v>5.71</v>
      </c>
      <c r="G67" s="17">
        <v>110</v>
      </c>
      <c r="H67" s="10">
        <v>0.13</v>
      </c>
      <c r="I67" s="12">
        <v>289</v>
      </c>
      <c r="J67" s="19" t="s">
        <v>821</v>
      </c>
    </row>
    <row r="68" spans="1:10" ht="15">
      <c r="A68" s="22"/>
      <c r="B68" s="16" t="s">
        <v>841</v>
      </c>
      <c r="C68" s="183">
        <v>60</v>
      </c>
      <c r="D68" s="15">
        <v>8.64</v>
      </c>
      <c r="E68" s="15">
        <v>5.79</v>
      </c>
      <c r="F68" s="15">
        <v>5.71</v>
      </c>
      <c r="G68" s="17">
        <v>149</v>
      </c>
      <c r="H68" s="10">
        <v>0.13</v>
      </c>
      <c r="I68" s="12">
        <v>289</v>
      </c>
      <c r="J68" s="19" t="s">
        <v>842</v>
      </c>
    </row>
    <row r="69" spans="1:10" ht="15">
      <c r="A69" s="5" t="s">
        <v>847</v>
      </c>
      <c r="B69" s="16" t="s">
        <v>841</v>
      </c>
      <c r="C69" s="183">
        <v>80</v>
      </c>
      <c r="D69" s="15">
        <v>11.59</v>
      </c>
      <c r="E69" s="15">
        <v>7.97</v>
      </c>
      <c r="F69" s="15">
        <v>7.75</v>
      </c>
      <c r="G69" s="17">
        <v>146</v>
      </c>
      <c r="H69" s="10">
        <v>0.17</v>
      </c>
      <c r="I69" s="12">
        <v>289</v>
      </c>
      <c r="J69" s="19" t="s">
        <v>821</v>
      </c>
    </row>
    <row r="70" spans="1:10" ht="15">
      <c r="A70" s="5"/>
      <c r="B70" s="16" t="s">
        <v>841</v>
      </c>
      <c r="C70" s="183">
        <v>80</v>
      </c>
      <c r="D70" s="15">
        <v>11.59</v>
      </c>
      <c r="E70" s="15">
        <v>7.57</v>
      </c>
      <c r="F70" s="15">
        <v>6.94</v>
      </c>
      <c r="G70" s="17">
        <v>199</v>
      </c>
      <c r="H70" s="10">
        <v>0</v>
      </c>
      <c r="I70" s="12">
        <v>289</v>
      </c>
      <c r="J70" s="19" t="s">
        <v>842</v>
      </c>
    </row>
    <row r="71" spans="1:10" ht="15">
      <c r="A71" s="22"/>
      <c r="B71" s="16" t="s">
        <v>294</v>
      </c>
      <c r="C71" s="198">
        <v>60</v>
      </c>
      <c r="D71" s="12">
        <v>14.45</v>
      </c>
      <c r="E71" s="12">
        <v>5.71</v>
      </c>
      <c r="F71" s="12">
        <v>0.69</v>
      </c>
      <c r="G71" s="21">
        <v>112</v>
      </c>
      <c r="H71" s="12">
        <v>0.12</v>
      </c>
      <c r="I71" s="12">
        <v>290</v>
      </c>
      <c r="J71" s="37"/>
    </row>
    <row r="72" spans="1:10" ht="15">
      <c r="A72" s="22"/>
      <c r="B72" s="16" t="s">
        <v>294</v>
      </c>
      <c r="C72" s="198">
        <v>80</v>
      </c>
      <c r="D72" s="13">
        <v>18.85</v>
      </c>
      <c r="E72" s="13">
        <v>6.19</v>
      </c>
      <c r="F72" s="13">
        <v>0.88</v>
      </c>
      <c r="G72" s="21">
        <v>134</v>
      </c>
      <c r="H72" s="11">
        <v>0.16</v>
      </c>
      <c r="I72" s="12">
        <v>290</v>
      </c>
      <c r="J72" s="37"/>
    </row>
    <row r="73" spans="1:10" ht="15">
      <c r="A73" s="5" t="s">
        <v>848</v>
      </c>
      <c r="B73" s="16" t="s">
        <v>171</v>
      </c>
      <c r="C73" s="183">
        <v>120</v>
      </c>
      <c r="D73" s="15">
        <v>13.65</v>
      </c>
      <c r="E73" s="15">
        <v>8.75</v>
      </c>
      <c r="F73" s="15">
        <v>25.04</v>
      </c>
      <c r="G73" s="17">
        <v>234</v>
      </c>
      <c r="H73" s="10">
        <v>0.31</v>
      </c>
      <c r="I73" s="12">
        <v>291</v>
      </c>
      <c r="J73" s="19" t="s">
        <v>845</v>
      </c>
    </row>
    <row r="74" spans="1:10" ht="15">
      <c r="A74" s="5"/>
      <c r="B74" s="16" t="s">
        <v>170</v>
      </c>
      <c r="C74" s="183">
        <v>120</v>
      </c>
      <c r="D74" s="15">
        <v>5.93</v>
      </c>
      <c r="E74" s="15">
        <v>8.73</v>
      </c>
      <c r="F74" s="15">
        <v>23.34</v>
      </c>
      <c r="G74" s="17">
        <v>250</v>
      </c>
      <c r="H74" s="10">
        <v>0.39</v>
      </c>
      <c r="I74" s="12">
        <v>291</v>
      </c>
      <c r="J74" s="19" t="s">
        <v>846</v>
      </c>
    </row>
    <row r="75" spans="1:10" ht="15">
      <c r="A75" s="5" t="s">
        <v>849</v>
      </c>
      <c r="B75" s="16" t="s">
        <v>171</v>
      </c>
      <c r="C75" s="183">
        <v>160</v>
      </c>
      <c r="D75" s="15">
        <v>17.93</v>
      </c>
      <c r="E75" s="15">
        <v>11.73</v>
      </c>
      <c r="F75" s="15">
        <v>33.34</v>
      </c>
      <c r="G75" s="17">
        <v>311</v>
      </c>
      <c r="H75" s="15">
        <v>0.39</v>
      </c>
      <c r="I75" s="12">
        <v>291</v>
      </c>
      <c r="J75" s="19" t="s">
        <v>845</v>
      </c>
    </row>
    <row r="76" spans="1:10" ht="15">
      <c r="A76" s="5"/>
      <c r="B76" s="16" t="s">
        <v>170</v>
      </c>
      <c r="C76" s="183">
        <v>160</v>
      </c>
      <c r="D76" s="15">
        <v>7.906666666666666</v>
      </c>
      <c r="E76" s="15">
        <v>11.64</v>
      </c>
      <c r="F76" s="15">
        <v>31.12</v>
      </c>
      <c r="G76" s="17">
        <v>333.33333333333337</v>
      </c>
      <c r="H76" s="15">
        <v>0.52</v>
      </c>
      <c r="I76" s="12">
        <v>291</v>
      </c>
      <c r="J76" s="19" t="s">
        <v>846</v>
      </c>
    </row>
    <row r="77" spans="1:10" ht="15">
      <c r="A77" s="5"/>
      <c r="B77" s="16" t="s">
        <v>169</v>
      </c>
      <c r="C77" s="183">
        <v>120</v>
      </c>
      <c r="D77" s="15">
        <v>13.65</v>
      </c>
      <c r="E77" s="15">
        <v>8.75</v>
      </c>
      <c r="F77" s="15">
        <v>25.04</v>
      </c>
      <c r="G77" s="17">
        <v>234</v>
      </c>
      <c r="H77" s="10">
        <v>0.31</v>
      </c>
      <c r="I77" s="12">
        <v>292</v>
      </c>
      <c r="J77" s="19" t="s">
        <v>845</v>
      </c>
    </row>
    <row r="78" spans="1:10" ht="15">
      <c r="A78" s="5"/>
      <c r="B78" s="16" t="s">
        <v>168</v>
      </c>
      <c r="C78" s="183">
        <v>120</v>
      </c>
      <c r="D78" s="15">
        <v>5.93</v>
      </c>
      <c r="E78" s="15">
        <v>8.73</v>
      </c>
      <c r="F78" s="15">
        <v>23.34</v>
      </c>
      <c r="G78" s="17">
        <v>250</v>
      </c>
      <c r="H78" s="10">
        <v>0.39</v>
      </c>
      <c r="I78" s="12">
        <v>292</v>
      </c>
      <c r="J78" s="19" t="s">
        <v>846</v>
      </c>
    </row>
    <row r="79" spans="1:10" ht="15">
      <c r="A79" s="5" t="s">
        <v>851</v>
      </c>
      <c r="B79" s="16" t="s">
        <v>169</v>
      </c>
      <c r="C79" s="183">
        <v>160</v>
      </c>
      <c r="D79" s="15">
        <v>17.93</v>
      </c>
      <c r="E79" s="15">
        <v>11.73</v>
      </c>
      <c r="F79" s="15">
        <v>33.34</v>
      </c>
      <c r="G79" s="17">
        <v>311</v>
      </c>
      <c r="H79" s="15">
        <v>0.39</v>
      </c>
      <c r="I79" s="12">
        <v>292</v>
      </c>
      <c r="J79" s="19" t="s">
        <v>845</v>
      </c>
    </row>
    <row r="80" spans="1:10" ht="15">
      <c r="A80" s="5"/>
      <c r="B80" s="16" t="s">
        <v>168</v>
      </c>
      <c r="C80" s="183">
        <v>160</v>
      </c>
      <c r="D80" s="15">
        <v>7.906666666666666</v>
      </c>
      <c r="E80" s="15">
        <v>11.64</v>
      </c>
      <c r="F80" s="15">
        <v>31.12</v>
      </c>
      <c r="G80" s="17">
        <v>333.33333333333337</v>
      </c>
      <c r="H80" s="15">
        <v>0.52</v>
      </c>
      <c r="I80" s="12">
        <v>292</v>
      </c>
      <c r="J80" s="19" t="s">
        <v>846</v>
      </c>
    </row>
    <row r="81" spans="1:10" ht="15">
      <c r="A81" s="5"/>
      <c r="B81" s="16" t="s">
        <v>372</v>
      </c>
      <c r="C81" s="183">
        <v>75</v>
      </c>
      <c r="D81" s="15">
        <v>9.3</v>
      </c>
      <c r="E81" s="15">
        <v>3.7</v>
      </c>
      <c r="F81" s="15">
        <v>10.26</v>
      </c>
      <c r="G81" s="17">
        <v>111.5</v>
      </c>
      <c r="H81" s="15">
        <v>4.36</v>
      </c>
      <c r="I81" s="12">
        <v>294</v>
      </c>
      <c r="J81" s="19"/>
    </row>
    <row r="82" spans="1:10" ht="15">
      <c r="A82" s="22"/>
      <c r="B82" s="16" t="s">
        <v>372</v>
      </c>
      <c r="C82" s="198">
        <v>150</v>
      </c>
      <c r="D82" s="12">
        <v>18.59</v>
      </c>
      <c r="E82" s="11">
        <v>7.4</v>
      </c>
      <c r="F82" s="12">
        <v>20.51</v>
      </c>
      <c r="G82" s="21">
        <v>223</v>
      </c>
      <c r="H82" s="12">
        <v>8.71</v>
      </c>
      <c r="I82" s="12">
        <v>294</v>
      </c>
      <c r="J82" s="37"/>
    </row>
    <row r="83" spans="1:10" ht="15">
      <c r="A83" s="22"/>
      <c r="B83" s="16" t="s">
        <v>372</v>
      </c>
      <c r="C83" s="198">
        <v>180</v>
      </c>
      <c r="D83" s="11">
        <v>22.47</v>
      </c>
      <c r="E83" s="11">
        <v>9.14</v>
      </c>
      <c r="F83" s="11">
        <v>24.73</v>
      </c>
      <c r="G83" s="21">
        <v>271</v>
      </c>
      <c r="H83" s="11">
        <v>10.45</v>
      </c>
      <c r="I83" s="12">
        <v>294</v>
      </c>
      <c r="J83" s="37"/>
    </row>
    <row r="84" spans="1:10" ht="15">
      <c r="A84" s="5" t="s">
        <v>853</v>
      </c>
      <c r="B84" s="16" t="s">
        <v>305</v>
      </c>
      <c r="C84" s="183">
        <v>60</v>
      </c>
      <c r="D84" s="15">
        <v>7.46</v>
      </c>
      <c r="E84" s="15">
        <v>6.15</v>
      </c>
      <c r="F84" s="15">
        <v>5.87</v>
      </c>
      <c r="G84" s="17">
        <v>109</v>
      </c>
      <c r="H84" s="10">
        <v>2.04</v>
      </c>
      <c r="I84" s="12">
        <v>295</v>
      </c>
      <c r="J84" s="19" t="s">
        <v>850</v>
      </c>
    </row>
    <row r="85" spans="1:10" ht="15">
      <c r="A85" s="5"/>
      <c r="B85" s="16" t="s">
        <v>305</v>
      </c>
      <c r="C85" s="183">
        <v>60</v>
      </c>
      <c r="D85" s="15">
        <v>7.18</v>
      </c>
      <c r="E85" s="15">
        <v>5.92</v>
      </c>
      <c r="F85" s="15">
        <v>5.39</v>
      </c>
      <c r="G85" s="17">
        <v>104</v>
      </c>
      <c r="H85" s="10">
        <v>1.98</v>
      </c>
      <c r="I85" s="12">
        <v>295</v>
      </c>
      <c r="J85" s="19" t="s">
        <v>842</v>
      </c>
    </row>
    <row r="86" spans="1:10" ht="15">
      <c r="A86" s="5" t="s">
        <v>855</v>
      </c>
      <c r="B86" s="16" t="s">
        <v>305</v>
      </c>
      <c r="C86" s="183">
        <v>80</v>
      </c>
      <c r="D86" s="15">
        <v>9.98</v>
      </c>
      <c r="E86" s="15">
        <v>8.11</v>
      </c>
      <c r="F86" s="15">
        <v>8.04</v>
      </c>
      <c r="G86" s="17">
        <v>145</v>
      </c>
      <c r="H86" s="10">
        <v>2.53</v>
      </c>
      <c r="I86" s="12">
        <v>295</v>
      </c>
      <c r="J86" s="19" t="s">
        <v>850</v>
      </c>
    </row>
    <row r="87" spans="1:10" ht="15">
      <c r="A87" s="5"/>
      <c r="B87" s="16" t="s">
        <v>305</v>
      </c>
      <c r="C87" s="183">
        <v>80</v>
      </c>
      <c r="D87" s="15">
        <v>9.62</v>
      </c>
      <c r="E87" s="15">
        <v>7.81</v>
      </c>
      <c r="F87" s="15">
        <v>7.42</v>
      </c>
      <c r="G87" s="17">
        <v>138</v>
      </c>
      <c r="H87" s="10">
        <v>2.45</v>
      </c>
      <c r="I87" s="12">
        <v>295</v>
      </c>
      <c r="J87" s="19" t="s">
        <v>842</v>
      </c>
    </row>
    <row r="88" spans="1:10" ht="15">
      <c r="A88" s="5" t="s">
        <v>857</v>
      </c>
      <c r="B88" s="16" t="s">
        <v>852</v>
      </c>
      <c r="C88" s="183">
        <v>60</v>
      </c>
      <c r="D88" s="15">
        <v>6.27</v>
      </c>
      <c r="E88" s="15">
        <v>4.38</v>
      </c>
      <c r="F88" s="15">
        <v>10.1</v>
      </c>
      <c r="G88" s="17">
        <v>105</v>
      </c>
      <c r="H88" s="10">
        <v>0.09</v>
      </c>
      <c r="I88" s="12">
        <v>296</v>
      </c>
      <c r="J88" s="19" t="s">
        <v>850</v>
      </c>
    </row>
    <row r="89" spans="1:10" ht="15">
      <c r="A89" s="5"/>
      <c r="B89" s="16" t="s">
        <v>852</v>
      </c>
      <c r="C89" s="183">
        <v>60</v>
      </c>
      <c r="D89" s="15">
        <v>6.08</v>
      </c>
      <c r="E89" s="15">
        <v>4.22</v>
      </c>
      <c r="F89" s="15">
        <v>9.76</v>
      </c>
      <c r="G89" s="17">
        <v>101</v>
      </c>
      <c r="H89" s="10">
        <v>0</v>
      </c>
      <c r="I89" s="12">
        <v>296</v>
      </c>
      <c r="J89" s="19" t="s">
        <v>842</v>
      </c>
    </row>
    <row r="90" spans="1:10" ht="15">
      <c r="A90" s="5"/>
      <c r="B90" s="16" t="s">
        <v>852</v>
      </c>
      <c r="C90" s="183">
        <v>80</v>
      </c>
      <c r="D90" s="15">
        <v>8.38</v>
      </c>
      <c r="E90" s="15">
        <v>5.32</v>
      </c>
      <c r="F90" s="15">
        <v>13.77</v>
      </c>
      <c r="G90" s="17">
        <v>137</v>
      </c>
      <c r="H90" s="10">
        <v>0.12</v>
      </c>
      <c r="I90" s="12">
        <v>296</v>
      </c>
      <c r="J90" s="19" t="s">
        <v>850</v>
      </c>
    </row>
    <row r="91" spans="1:10" ht="15">
      <c r="A91" s="5"/>
      <c r="B91" s="16" t="s">
        <v>852</v>
      </c>
      <c r="C91" s="183">
        <v>80</v>
      </c>
      <c r="D91" s="15">
        <v>8.14</v>
      </c>
      <c r="E91" s="15">
        <v>5.11</v>
      </c>
      <c r="F91" s="15">
        <v>13.33</v>
      </c>
      <c r="G91" s="17">
        <v>132</v>
      </c>
      <c r="H91" s="10">
        <v>0</v>
      </c>
      <c r="I91" s="12">
        <v>296</v>
      </c>
      <c r="J91" s="19" t="s">
        <v>842</v>
      </c>
    </row>
    <row r="92" spans="1:10" ht="15">
      <c r="A92" s="5"/>
      <c r="B92" s="16" t="s">
        <v>854</v>
      </c>
      <c r="C92" s="198">
        <v>120</v>
      </c>
      <c r="D92" s="12">
        <v>10.13</v>
      </c>
      <c r="E92" s="12">
        <v>6.38</v>
      </c>
      <c r="F92" s="12">
        <v>15.02</v>
      </c>
      <c r="G92" s="21">
        <v>158</v>
      </c>
      <c r="H92" s="12">
        <v>15.03</v>
      </c>
      <c r="I92" s="12">
        <v>297</v>
      </c>
      <c r="J92" s="16">
        <v>220</v>
      </c>
    </row>
    <row r="93" spans="1:10" ht="15">
      <c r="A93" s="5"/>
      <c r="B93" s="16" t="s">
        <v>854</v>
      </c>
      <c r="C93" s="198">
        <v>160</v>
      </c>
      <c r="D93" s="13">
        <v>13.45</v>
      </c>
      <c r="E93" s="13">
        <v>8.5</v>
      </c>
      <c r="F93" s="13">
        <v>19.54</v>
      </c>
      <c r="G93" s="21">
        <v>208</v>
      </c>
      <c r="H93" s="11">
        <v>20.03</v>
      </c>
      <c r="I93" s="12">
        <v>297</v>
      </c>
      <c r="J93" s="16">
        <v>220</v>
      </c>
    </row>
    <row r="94" spans="1:10" ht="15">
      <c r="A94" s="5"/>
      <c r="B94" s="16" t="s">
        <v>856</v>
      </c>
      <c r="C94" s="198">
        <v>120</v>
      </c>
      <c r="D94" s="12">
        <v>10.61</v>
      </c>
      <c r="E94" s="12">
        <v>6.81</v>
      </c>
      <c r="F94" s="12">
        <v>15.04</v>
      </c>
      <c r="G94" s="21">
        <v>164</v>
      </c>
      <c r="H94" s="12">
        <v>15.03</v>
      </c>
      <c r="I94" s="12">
        <v>298</v>
      </c>
      <c r="J94" s="16">
        <v>220</v>
      </c>
    </row>
    <row r="95" spans="1:10" ht="15">
      <c r="A95" s="5"/>
      <c r="B95" s="16" t="s">
        <v>856</v>
      </c>
      <c r="C95" s="198">
        <v>160</v>
      </c>
      <c r="D95" s="11">
        <v>14.12</v>
      </c>
      <c r="E95" s="11">
        <v>9.04</v>
      </c>
      <c r="F95" s="11">
        <v>16.03</v>
      </c>
      <c r="G95" s="21">
        <v>219</v>
      </c>
      <c r="H95" s="11">
        <v>20.03</v>
      </c>
      <c r="I95" s="12">
        <v>298</v>
      </c>
      <c r="J95" s="16">
        <v>220</v>
      </c>
    </row>
    <row r="96" spans="2:10" ht="15">
      <c r="B96" s="16" t="s">
        <v>953</v>
      </c>
      <c r="C96" s="183">
        <v>120</v>
      </c>
      <c r="D96" s="15">
        <v>9.43</v>
      </c>
      <c r="E96" s="15">
        <v>5.8</v>
      </c>
      <c r="F96" s="15">
        <v>16.76</v>
      </c>
      <c r="G96" s="17">
        <v>157</v>
      </c>
      <c r="H96" s="10">
        <v>5.83</v>
      </c>
      <c r="I96" s="12">
        <v>299</v>
      </c>
      <c r="J96" s="19" t="s">
        <v>858</v>
      </c>
    </row>
    <row r="97" spans="2:10" ht="15">
      <c r="B97" s="16" t="s">
        <v>954</v>
      </c>
      <c r="C97" s="183">
        <v>120</v>
      </c>
      <c r="D97" s="15">
        <v>9.18</v>
      </c>
      <c r="E97" s="15">
        <v>5.6</v>
      </c>
      <c r="F97" s="15">
        <v>9.13</v>
      </c>
      <c r="G97" s="17">
        <v>124</v>
      </c>
      <c r="H97" s="10">
        <v>2.27</v>
      </c>
      <c r="I97" s="12">
        <v>299</v>
      </c>
      <c r="J97" s="19" t="s">
        <v>859</v>
      </c>
    </row>
    <row r="98" spans="2:10" ht="15">
      <c r="B98" s="16" t="s">
        <v>955</v>
      </c>
      <c r="C98" s="183">
        <v>120</v>
      </c>
      <c r="D98" s="15">
        <v>9.77</v>
      </c>
      <c r="E98" s="15">
        <v>5.74</v>
      </c>
      <c r="F98" s="15">
        <v>16.3</v>
      </c>
      <c r="G98" s="17">
        <v>156</v>
      </c>
      <c r="H98" s="15">
        <v>9.38</v>
      </c>
      <c r="I98" s="12">
        <v>299</v>
      </c>
      <c r="J98" s="19" t="s">
        <v>860</v>
      </c>
    </row>
    <row r="99" spans="2:10" ht="15">
      <c r="B99" s="16" t="s">
        <v>8</v>
      </c>
      <c r="C99" s="183">
        <v>120</v>
      </c>
      <c r="D99" s="15">
        <v>9.24</v>
      </c>
      <c r="E99" s="15">
        <v>5.6</v>
      </c>
      <c r="F99" s="15">
        <v>9.28</v>
      </c>
      <c r="G99" s="17">
        <v>124</v>
      </c>
      <c r="H99" s="15">
        <v>71.6</v>
      </c>
      <c r="I99" s="12">
        <v>299</v>
      </c>
      <c r="J99" s="19" t="s">
        <v>861</v>
      </c>
    </row>
    <row r="100" spans="2:10" ht="15">
      <c r="B100" s="16" t="s">
        <v>953</v>
      </c>
      <c r="C100" s="183">
        <v>160</v>
      </c>
      <c r="D100" s="15">
        <v>12.38</v>
      </c>
      <c r="E100" s="15">
        <v>7.49</v>
      </c>
      <c r="F100" s="15">
        <v>12.46</v>
      </c>
      <c r="G100" s="17">
        <v>167</v>
      </c>
      <c r="H100" s="10">
        <v>95.09</v>
      </c>
      <c r="I100" s="12">
        <v>299</v>
      </c>
      <c r="J100" s="19" t="s">
        <v>858</v>
      </c>
    </row>
    <row r="101" spans="2:10" ht="15">
      <c r="B101" s="16" t="s">
        <v>954</v>
      </c>
      <c r="C101" s="183">
        <v>160</v>
      </c>
      <c r="D101" s="15">
        <v>11.75</v>
      </c>
      <c r="E101" s="15">
        <v>7.65</v>
      </c>
      <c r="F101" s="15">
        <v>12.2</v>
      </c>
      <c r="G101" s="17">
        <v>165</v>
      </c>
      <c r="H101" s="10">
        <v>7.67</v>
      </c>
      <c r="I101" s="12">
        <v>299</v>
      </c>
      <c r="J101" s="19" t="s">
        <v>859</v>
      </c>
    </row>
    <row r="102" spans="2:10" ht="15">
      <c r="B102" s="16" t="s">
        <v>955</v>
      </c>
      <c r="C102" s="183">
        <v>160</v>
      </c>
      <c r="D102" s="15">
        <v>12.2</v>
      </c>
      <c r="E102" s="15">
        <v>7.57</v>
      </c>
      <c r="F102" s="15">
        <v>11.58</v>
      </c>
      <c r="G102" s="17">
        <v>163</v>
      </c>
      <c r="H102" s="15">
        <v>12.4</v>
      </c>
      <c r="I102" s="12">
        <v>299</v>
      </c>
      <c r="J102" s="19" t="s">
        <v>860</v>
      </c>
    </row>
    <row r="103" spans="2:10" ht="15">
      <c r="B103" s="16" t="s">
        <v>8</v>
      </c>
      <c r="C103" s="183">
        <v>160</v>
      </c>
      <c r="D103" s="15">
        <v>12.38</v>
      </c>
      <c r="E103" s="15">
        <v>7.49</v>
      </c>
      <c r="F103" s="15">
        <v>12.46</v>
      </c>
      <c r="G103" s="17">
        <v>167</v>
      </c>
      <c r="H103" s="15">
        <v>95.09</v>
      </c>
      <c r="I103" s="12">
        <v>299</v>
      </c>
      <c r="J103" s="19" t="s">
        <v>861</v>
      </c>
    </row>
    <row r="104" spans="2:10" ht="15">
      <c r="B104" s="16" t="s">
        <v>167</v>
      </c>
      <c r="C104" s="211">
        <v>200</v>
      </c>
      <c r="D104" s="72">
        <v>16.53</v>
      </c>
      <c r="E104" s="72">
        <v>17.97</v>
      </c>
      <c r="F104" s="72">
        <v>19.3</v>
      </c>
      <c r="G104" s="260">
        <v>309.65</v>
      </c>
      <c r="H104" s="187">
        <v>64.82</v>
      </c>
      <c r="I104" s="187">
        <v>637</v>
      </c>
      <c r="J104" s="87"/>
    </row>
    <row r="105" spans="2:10" ht="15">
      <c r="B105" s="16" t="s">
        <v>167</v>
      </c>
      <c r="C105" s="211">
        <v>170</v>
      </c>
      <c r="D105" s="73">
        <v>14.05</v>
      </c>
      <c r="E105" s="73">
        <v>15.27</v>
      </c>
      <c r="F105" s="73">
        <v>16.41</v>
      </c>
      <c r="G105" s="260">
        <v>263.2</v>
      </c>
      <c r="H105" s="186">
        <v>55.1</v>
      </c>
      <c r="I105" s="187">
        <v>637</v>
      </c>
      <c r="J105" s="87"/>
    </row>
    <row r="106" spans="2:10" ht="15">
      <c r="B106" s="16" t="s">
        <v>167</v>
      </c>
      <c r="C106" s="211">
        <v>250</v>
      </c>
      <c r="D106" s="73">
        <v>20.66</v>
      </c>
      <c r="E106" s="73">
        <v>22.46</v>
      </c>
      <c r="F106" s="73">
        <v>24.13</v>
      </c>
      <c r="G106" s="260">
        <v>387.06</v>
      </c>
      <c r="H106" s="186">
        <v>81.02</v>
      </c>
      <c r="I106" s="187">
        <v>637</v>
      </c>
      <c r="J106" s="87"/>
    </row>
    <row r="107" spans="2:10" ht="15">
      <c r="B107" s="16" t="s">
        <v>166</v>
      </c>
      <c r="C107" s="211">
        <v>100</v>
      </c>
      <c r="D107" s="72">
        <v>14.95</v>
      </c>
      <c r="E107" s="72">
        <v>14.99</v>
      </c>
      <c r="F107" s="72">
        <v>4.57</v>
      </c>
      <c r="G107" s="261">
        <v>212.99</v>
      </c>
      <c r="H107" s="261">
        <v>0</v>
      </c>
      <c r="I107" s="261">
        <v>7</v>
      </c>
      <c r="J107" s="87"/>
    </row>
    <row r="108" spans="2:10" ht="15">
      <c r="B108" s="16" t="s">
        <v>166</v>
      </c>
      <c r="C108" s="211">
        <v>150</v>
      </c>
      <c r="D108" s="75">
        <v>22.42</v>
      </c>
      <c r="E108" s="75">
        <v>22.49</v>
      </c>
      <c r="F108" s="75">
        <v>6.85</v>
      </c>
      <c r="G108" s="261">
        <v>319.65</v>
      </c>
      <c r="H108" s="261">
        <v>0</v>
      </c>
      <c r="I108" s="263">
        <v>7</v>
      </c>
      <c r="J108" s="87"/>
    </row>
    <row r="109" spans="2:11" ht="15">
      <c r="B109" s="16" t="s">
        <v>856</v>
      </c>
      <c r="C109" s="211">
        <v>160</v>
      </c>
      <c r="D109" s="75">
        <v>9.536</v>
      </c>
      <c r="E109" s="75">
        <v>13.03466666666667</v>
      </c>
      <c r="F109" s="75">
        <v>11.808</v>
      </c>
      <c r="G109" s="75">
        <v>202.68800000000002</v>
      </c>
      <c r="H109" s="72">
        <v>14.96</v>
      </c>
      <c r="I109" s="161">
        <v>63</v>
      </c>
      <c r="J109" s="150"/>
      <c r="K109" s="149"/>
    </row>
    <row r="110" spans="2:11" ht="15">
      <c r="B110" s="16" t="s">
        <v>856</v>
      </c>
      <c r="C110" s="211">
        <v>180</v>
      </c>
      <c r="D110" s="186">
        <v>10.728</v>
      </c>
      <c r="E110" s="186">
        <v>14.664000000000001</v>
      </c>
      <c r="F110" s="186">
        <v>13.283999999999999</v>
      </c>
      <c r="G110" s="260">
        <v>228.02400000000003</v>
      </c>
      <c r="H110" s="262">
        <v>16.8</v>
      </c>
      <c r="I110" s="261">
        <v>63</v>
      </c>
      <c r="J110" s="150"/>
      <c r="K110" s="149"/>
    </row>
    <row r="111" spans="2:11" ht="15">
      <c r="B111" s="16" t="s">
        <v>856</v>
      </c>
      <c r="C111" s="211">
        <v>200</v>
      </c>
      <c r="D111" s="186">
        <v>11.92</v>
      </c>
      <c r="E111" s="186">
        <v>16.293333333333337</v>
      </c>
      <c r="F111" s="186">
        <v>14.76</v>
      </c>
      <c r="G111" s="260">
        <v>253.36</v>
      </c>
      <c r="H111" s="262">
        <v>18.7</v>
      </c>
      <c r="I111" s="261">
        <v>63</v>
      </c>
      <c r="J111" s="150"/>
      <c r="K111" s="210"/>
    </row>
    <row r="112" spans="2:10" ht="15">
      <c r="B112" s="16" t="s">
        <v>1611</v>
      </c>
      <c r="C112" s="198">
        <v>100</v>
      </c>
      <c r="D112" s="12">
        <v>14.85</v>
      </c>
      <c r="E112" s="12">
        <v>12.4</v>
      </c>
      <c r="F112" s="12">
        <v>1.39</v>
      </c>
      <c r="G112" s="12">
        <v>202</v>
      </c>
      <c r="H112" s="12">
        <v>0</v>
      </c>
      <c r="I112" s="12">
        <v>859</v>
      </c>
      <c r="J112" s="87"/>
    </row>
    <row r="113" spans="2:10" ht="15">
      <c r="B113" s="16" t="s">
        <v>1611</v>
      </c>
      <c r="C113" s="198">
        <v>70</v>
      </c>
      <c r="D113" s="12">
        <v>10.4</v>
      </c>
      <c r="E113" s="12">
        <v>8.68</v>
      </c>
      <c r="F113" s="12">
        <v>0.97</v>
      </c>
      <c r="G113" s="12">
        <v>141</v>
      </c>
      <c r="H113" s="12">
        <v>0</v>
      </c>
      <c r="I113" s="12">
        <v>859</v>
      </c>
      <c r="J113" s="87"/>
    </row>
    <row r="114" spans="2:10" ht="15">
      <c r="B114" s="16" t="s">
        <v>1611</v>
      </c>
      <c r="C114" s="198">
        <v>80</v>
      </c>
      <c r="D114" s="12">
        <v>11.88</v>
      </c>
      <c r="E114" s="12">
        <v>9.92</v>
      </c>
      <c r="F114" s="12">
        <v>1.1</v>
      </c>
      <c r="G114" s="12">
        <v>161.6</v>
      </c>
      <c r="H114" s="12">
        <v>0</v>
      </c>
      <c r="I114" s="12">
        <v>859</v>
      </c>
      <c r="J114" s="87"/>
    </row>
    <row r="115" spans="2:10" ht="15">
      <c r="B115" s="16" t="s">
        <v>1611</v>
      </c>
      <c r="C115" s="198">
        <v>60</v>
      </c>
      <c r="D115" s="12">
        <v>8.91</v>
      </c>
      <c r="E115" s="12">
        <v>7.44</v>
      </c>
      <c r="F115" s="12">
        <v>0.83</v>
      </c>
      <c r="G115" s="12">
        <v>121.2</v>
      </c>
      <c r="H115" s="12">
        <v>0</v>
      </c>
      <c r="I115" s="12">
        <v>859</v>
      </c>
      <c r="J115" s="87"/>
    </row>
    <row r="116" spans="2:10" ht="15">
      <c r="B116" s="16" t="s">
        <v>1612</v>
      </c>
      <c r="C116" s="198">
        <v>255</v>
      </c>
      <c r="D116" s="12">
        <v>18.95</v>
      </c>
      <c r="E116" s="12">
        <v>20.81</v>
      </c>
      <c r="F116" s="12">
        <v>45.99</v>
      </c>
      <c r="G116" s="12">
        <v>447</v>
      </c>
      <c r="H116" s="12">
        <v>0</v>
      </c>
      <c r="I116" s="12">
        <v>182</v>
      </c>
      <c r="J116" s="87"/>
    </row>
    <row r="117" spans="2:10" ht="15">
      <c r="B117" s="16" t="s">
        <v>1612</v>
      </c>
      <c r="C117" s="198">
        <v>150</v>
      </c>
      <c r="D117" s="12">
        <v>11.15</v>
      </c>
      <c r="E117" s="12">
        <v>12.24</v>
      </c>
      <c r="F117" s="12">
        <v>27.05</v>
      </c>
      <c r="G117" s="12">
        <v>263</v>
      </c>
      <c r="H117" s="12">
        <v>0</v>
      </c>
      <c r="I117" s="12">
        <v>182</v>
      </c>
      <c r="J117" s="87"/>
    </row>
    <row r="118" spans="2:10" ht="15">
      <c r="B118" s="16" t="s">
        <v>1613</v>
      </c>
      <c r="C118" s="198">
        <v>200</v>
      </c>
      <c r="D118" s="12">
        <v>18.82</v>
      </c>
      <c r="E118" s="12">
        <v>16.82</v>
      </c>
      <c r="F118" s="12">
        <v>16.64</v>
      </c>
      <c r="G118" s="12">
        <v>293</v>
      </c>
      <c r="H118" s="12">
        <v>21.7</v>
      </c>
      <c r="I118" s="12">
        <v>146</v>
      </c>
      <c r="J118" s="87"/>
    </row>
    <row r="119" spans="2:10" ht="15">
      <c r="B119" s="16" t="s">
        <v>1613</v>
      </c>
      <c r="C119" s="198">
        <v>150</v>
      </c>
      <c r="D119" s="12">
        <v>14.12</v>
      </c>
      <c r="E119" s="12">
        <v>12.62</v>
      </c>
      <c r="F119" s="12">
        <v>12.48</v>
      </c>
      <c r="G119" s="12">
        <v>219.92</v>
      </c>
      <c r="H119" s="12">
        <v>16.3</v>
      </c>
      <c r="I119" s="12">
        <v>146</v>
      </c>
      <c r="J119" s="87"/>
    </row>
    <row r="120" spans="2:10" ht="15">
      <c r="B120" s="16" t="s">
        <v>1614</v>
      </c>
      <c r="C120" s="198">
        <v>90</v>
      </c>
      <c r="D120" s="12">
        <v>16.06</v>
      </c>
      <c r="E120" s="12">
        <v>15.81</v>
      </c>
      <c r="F120" s="12">
        <v>4.52</v>
      </c>
      <c r="G120" s="12">
        <v>224.61</v>
      </c>
      <c r="H120" s="12">
        <v>0.4</v>
      </c>
      <c r="I120" s="12">
        <v>2.11</v>
      </c>
      <c r="J120" s="87"/>
    </row>
    <row r="121" spans="2:10" ht="15">
      <c r="B121" s="16" t="s">
        <v>1614</v>
      </c>
      <c r="C121" s="198">
        <v>60</v>
      </c>
      <c r="D121" s="12">
        <v>10.71</v>
      </c>
      <c r="E121" s="12">
        <v>10.54</v>
      </c>
      <c r="F121" s="12">
        <v>3.01</v>
      </c>
      <c r="G121" s="12">
        <v>149.74</v>
      </c>
      <c r="H121" s="12">
        <v>0.3</v>
      </c>
      <c r="I121" s="12">
        <v>2.11</v>
      </c>
      <c r="J121" s="87"/>
    </row>
    <row r="122" spans="2:10" ht="15">
      <c r="B122" s="16" t="s">
        <v>1615</v>
      </c>
      <c r="C122" s="198">
        <v>180</v>
      </c>
      <c r="D122" s="12">
        <v>17.26</v>
      </c>
      <c r="E122" s="12">
        <v>14.98</v>
      </c>
      <c r="F122" s="12">
        <v>20.44</v>
      </c>
      <c r="G122" s="12">
        <v>285.62</v>
      </c>
      <c r="H122" s="12">
        <v>25.7</v>
      </c>
      <c r="I122" s="12">
        <v>80</v>
      </c>
      <c r="J122" s="87"/>
    </row>
    <row r="123" spans="2:10" ht="15">
      <c r="B123" s="16" t="s">
        <v>1615</v>
      </c>
      <c r="C123" s="198">
        <v>130</v>
      </c>
      <c r="D123" s="12">
        <v>12.47</v>
      </c>
      <c r="E123" s="12">
        <v>10.82</v>
      </c>
      <c r="F123" s="12">
        <v>14.76</v>
      </c>
      <c r="G123" s="12">
        <v>206.28</v>
      </c>
      <c r="H123" s="12">
        <v>18.5</v>
      </c>
      <c r="I123" s="12">
        <v>80</v>
      </c>
      <c r="J123" s="87"/>
    </row>
    <row r="124" spans="2:10" ht="15">
      <c r="B124" s="16" t="s">
        <v>1628</v>
      </c>
      <c r="C124" s="198">
        <v>60</v>
      </c>
      <c r="D124" s="12">
        <v>14.78</v>
      </c>
      <c r="E124" s="12">
        <v>15.24</v>
      </c>
      <c r="F124" s="12">
        <v>4.33</v>
      </c>
      <c r="G124" s="12">
        <v>214</v>
      </c>
      <c r="H124" s="12">
        <v>0</v>
      </c>
      <c r="I124" s="12">
        <v>12</v>
      </c>
      <c r="J124" s="87"/>
    </row>
  </sheetData>
  <sheetProtection/>
  <mergeCells count="5">
    <mergeCell ref="J1:J2"/>
    <mergeCell ref="B1:B2"/>
    <mergeCell ref="C1:C2"/>
    <mergeCell ref="D1:G1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B25">
      <selection activeCell="B33" sqref="B33:I33"/>
    </sheetView>
  </sheetViews>
  <sheetFormatPr defaultColWidth="10.375" defaultRowHeight="12.75"/>
  <cols>
    <col min="1" max="1" width="10.375" style="20" hidden="1" customWidth="1"/>
    <col min="2" max="2" width="42.375" style="87" customWidth="1"/>
    <col min="3" max="3" width="10.375" style="102" customWidth="1"/>
    <col min="4" max="8" width="10.375" style="87" customWidth="1"/>
    <col min="9" max="9" width="10.375" style="96" customWidth="1"/>
    <col min="10" max="10" width="28.00390625" style="20" customWidth="1"/>
    <col min="11" max="16384" width="10.375" style="20" customWidth="1"/>
  </cols>
  <sheetData>
    <row r="1" spans="2:10" ht="15">
      <c r="B1" s="419" t="s">
        <v>60</v>
      </c>
      <c r="C1" s="435" t="s">
        <v>422</v>
      </c>
      <c r="D1" s="419" t="s">
        <v>423</v>
      </c>
      <c r="E1" s="419"/>
      <c r="F1" s="419"/>
      <c r="G1" s="419"/>
      <c r="H1" s="432" t="s">
        <v>424</v>
      </c>
      <c r="J1" s="426"/>
    </row>
    <row r="2" spans="2:10" ht="46.5">
      <c r="B2" s="419"/>
      <c r="C2" s="435"/>
      <c r="D2" s="53" t="s">
        <v>425</v>
      </c>
      <c r="E2" s="53" t="s">
        <v>426</v>
      </c>
      <c r="F2" s="53" t="s">
        <v>427</v>
      </c>
      <c r="G2" s="53" t="s">
        <v>428</v>
      </c>
      <c r="H2" s="432"/>
      <c r="J2" s="426"/>
    </row>
    <row r="3" spans="1:10" ht="15">
      <c r="A3" s="5" t="s">
        <v>862</v>
      </c>
      <c r="B3" s="37" t="s">
        <v>863</v>
      </c>
      <c r="C3" s="183">
        <v>60</v>
      </c>
      <c r="D3" s="15">
        <v>13.56</v>
      </c>
      <c r="E3" s="15">
        <v>10.2</v>
      </c>
      <c r="F3" s="17">
        <v>0</v>
      </c>
      <c r="G3" s="17">
        <v>146</v>
      </c>
      <c r="H3" s="10">
        <v>0</v>
      </c>
      <c r="I3" s="12">
        <v>300</v>
      </c>
      <c r="J3" s="19" t="s">
        <v>554</v>
      </c>
    </row>
    <row r="4" spans="1:10" ht="15">
      <c r="A4" s="5" t="s">
        <v>862</v>
      </c>
      <c r="B4" s="37" t="s">
        <v>863</v>
      </c>
      <c r="C4" s="183">
        <v>60</v>
      </c>
      <c r="D4" s="15">
        <v>12.66</v>
      </c>
      <c r="E4" s="15">
        <v>8.16</v>
      </c>
      <c r="F4" s="17">
        <v>0</v>
      </c>
      <c r="G4" s="17">
        <v>124</v>
      </c>
      <c r="H4" s="10">
        <v>0</v>
      </c>
      <c r="I4" s="12">
        <v>300</v>
      </c>
      <c r="J4" s="19" t="s">
        <v>555</v>
      </c>
    </row>
    <row r="5" spans="1:10" ht="15">
      <c r="A5" s="5" t="s">
        <v>862</v>
      </c>
      <c r="B5" s="37" t="s">
        <v>863</v>
      </c>
      <c r="C5" s="183">
        <v>60</v>
      </c>
      <c r="D5" s="15">
        <v>12.66</v>
      </c>
      <c r="E5" s="15">
        <v>8.16</v>
      </c>
      <c r="F5" s="17">
        <v>0</v>
      </c>
      <c r="G5" s="17">
        <v>124</v>
      </c>
      <c r="H5" s="10">
        <v>0</v>
      </c>
      <c r="I5" s="12">
        <v>300</v>
      </c>
      <c r="J5" s="19" t="s">
        <v>557</v>
      </c>
    </row>
    <row r="6" spans="1:10" ht="15">
      <c r="A6" s="5" t="s">
        <v>862</v>
      </c>
      <c r="B6" s="37" t="s">
        <v>863</v>
      </c>
      <c r="C6" s="183">
        <v>80</v>
      </c>
      <c r="D6" s="15">
        <v>18.08</v>
      </c>
      <c r="E6" s="15">
        <v>13.6</v>
      </c>
      <c r="F6" s="17">
        <v>0</v>
      </c>
      <c r="G6" s="17">
        <v>195</v>
      </c>
      <c r="H6" s="10">
        <v>0</v>
      </c>
      <c r="I6" s="12">
        <v>300</v>
      </c>
      <c r="J6" s="19" t="s">
        <v>554</v>
      </c>
    </row>
    <row r="7" spans="1:10" ht="15">
      <c r="A7" s="5" t="s">
        <v>862</v>
      </c>
      <c r="B7" s="37" t="s">
        <v>863</v>
      </c>
      <c r="C7" s="183">
        <v>80</v>
      </c>
      <c r="D7" s="15">
        <v>16.88</v>
      </c>
      <c r="E7" s="15">
        <v>10.88</v>
      </c>
      <c r="F7" s="17">
        <v>0</v>
      </c>
      <c r="G7" s="17">
        <v>165</v>
      </c>
      <c r="H7" s="10">
        <v>0</v>
      </c>
      <c r="I7" s="12">
        <v>300</v>
      </c>
      <c r="J7" s="19" t="s">
        <v>555</v>
      </c>
    </row>
    <row r="8" spans="1:10" ht="15">
      <c r="A8" s="5" t="s">
        <v>862</v>
      </c>
      <c r="B8" s="37" t="s">
        <v>863</v>
      </c>
      <c r="C8" s="183">
        <v>80</v>
      </c>
      <c r="D8" s="15">
        <v>16.88</v>
      </c>
      <c r="E8" s="15">
        <v>10.88</v>
      </c>
      <c r="F8" s="17">
        <v>0</v>
      </c>
      <c r="G8" s="17">
        <v>165</v>
      </c>
      <c r="H8" s="10">
        <v>0</v>
      </c>
      <c r="I8" s="12">
        <v>300</v>
      </c>
      <c r="J8" s="19" t="s">
        <v>557</v>
      </c>
    </row>
    <row r="9" spans="1:10" ht="15">
      <c r="A9" s="5" t="s">
        <v>864</v>
      </c>
      <c r="B9" s="37" t="s">
        <v>866</v>
      </c>
      <c r="C9" s="183">
        <v>120</v>
      </c>
      <c r="D9" s="15">
        <v>14.12</v>
      </c>
      <c r="E9" s="15">
        <v>12.94</v>
      </c>
      <c r="F9" s="15">
        <v>3.52</v>
      </c>
      <c r="G9" s="17">
        <v>187</v>
      </c>
      <c r="H9" s="10">
        <v>0.01</v>
      </c>
      <c r="I9" s="12">
        <v>301</v>
      </c>
      <c r="J9" s="19" t="s">
        <v>865</v>
      </c>
    </row>
    <row r="10" spans="1:10" ht="15">
      <c r="A10" s="5"/>
      <c r="B10" s="37" t="s">
        <v>866</v>
      </c>
      <c r="C10" s="183">
        <v>120</v>
      </c>
      <c r="D10" s="15">
        <v>13.24</v>
      </c>
      <c r="E10" s="15">
        <v>10.94</v>
      </c>
      <c r="F10" s="15">
        <v>3.52</v>
      </c>
      <c r="G10" s="17">
        <v>165</v>
      </c>
      <c r="H10" s="10">
        <v>0.01</v>
      </c>
      <c r="I10" s="12">
        <v>301</v>
      </c>
      <c r="J10" s="19" t="s">
        <v>867</v>
      </c>
    </row>
    <row r="11" spans="1:10" ht="15">
      <c r="A11" s="22"/>
      <c r="B11" s="37" t="s">
        <v>866</v>
      </c>
      <c r="C11" s="183">
        <v>120</v>
      </c>
      <c r="D11" s="15">
        <v>14.71</v>
      </c>
      <c r="E11" s="15">
        <v>4.06</v>
      </c>
      <c r="F11" s="15">
        <v>3.52</v>
      </c>
      <c r="G11" s="17">
        <v>109</v>
      </c>
      <c r="H11" s="10">
        <v>0.01</v>
      </c>
      <c r="I11" s="12">
        <v>301</v>
      </c>
      <c r="J11" s="19" t="s">
        <v>868</v>
      </c>
    </row>
    <row r="12" spans="1:10" ht="15">
      <c r="A12" s="22"/>
      <c r="B12" s="37" t="s">
        <v>866</v>
      </c>
      <c r="C12" s="183">
        <v>160</v>
      </c>
      <c r="D12" s="15">
        <v>18.82</v>
      </c>
      <c r="E12" s="15">
        <v>17.25</v>
      </c>
      <c r="F12" s="15">
        <v>4.7</v>
      </c>
      <c r="G12" s="17">
        <v>249</v>
      </c>
      <c r="H12" s="10">
        <v>0.02</v>
      </c>
      <c r="I12" s="12">
        <v>301</v>
      </c>
      <c r="J12" s="19" t="s">
        <v>865</v>
      </c>
    </row>
    <row r="13" spans="1:10" ht="15">
      <c r="A13" s="22"/>
      <c r="B13" s="37" t="s">
        <v>866</v>
      </c>
      <c r="C13" s="183">
        <v>160</v>
      </c>
      <c r="D13" s="15">
        <v>17.65</v>
      </c>
      <c r="E13" s="15">
        <v>14.58</v>
      </c>
      <c r="F13" s="15">
        <v>4.7</v>
      </c>
      <c r="G13" s="17">
        <v>221</v>
      </c>
      <c r="H13" s="10">
        <v>0.02</v>
      </c>
      <c r="I13" s="12">
        <v>301</v>
      </c>
      <c r="J13" s="19" t="s">
        <v>867</v>
      </c>
    </row>
    <row r="14" spans="1:10" ht="15">
      <c r="A14" s="22"/>
      <c r="B14" s="37" t="s">
        <v>866</v>
      </c>
      <c r="C14" s="183">
        <v>160</v>
      </c>
      <c r="D14" s="15">
        <v>19.61</v>
      </c>
      <c r="E14" s="15">
        <v>5.41</v>
      </c>
      <c r="F14" s="15">
        <v>4.7</v>
      </c>
      <c r="G14" s="17">
        <v>146</v>
      </c>
      <c r="H14" s="10">
        <v>0.02</v>
      </c>
      <c r="I14" s="12">
        <v>301</v>
      </c>
      <c r="J14" s="19" t="s">
        <v>868</v>
      </c>
    </row>
    <row r="15" spans="1:10" ht="15">
      <c r="A15" s="22"/>
      <c r="B15" s="37" t="s">
        <v>866</v>
      </c>
      <c r="C15" s="183">
        <v>160</v>
      </c>
      <c r="D15" s="15">
        <v>19.1</v>
      </c>
      <c r="E15" s="15">
        <v>17.25</v>
      </c>
      <c r="F15" s="15">
        <v>5.62</v>
      </c>
      <c r="G15" s="17">
        <v>254</v>
      </c>
      <c r="H15" s="10">
        <v>0.54</v>
      </c>
      <c r="I15" s="12">
        <v>301</v>
      </c>
      <c r="J15" s="19" t="s">
        <v>869</v>
      </c>
    </row>
    <row r="16" spans="1:10" ht="15">
      <c r="A16" s="22"/>
      <c r="B16" s="37" t="s">
        <v>866</v>
      </c>
      <c r="C16" s="183">
        <v>160</v>
      </c>
      <c r="D16" s="15">
        <v>17.92</v>
      </c>
      <c r="E16" s="15">
        <v>14.58</v>
      </c>
      <c r="F16" s="15">
        <v>5.62</v>
      </c>
      <c r="G16" s="17">
        <v>225</v>
      </c>
      <c r="H16" s="10">
        <v>0.54</v>
      </c>
      <c r="I16" s="12">
        <v>301</v>
      </c>
      <c r="J16" s="19" t="s">
        <v>870</v>
      </c>
    </row>
    <row r="17" spans="1:10" ht="15">
      <c r="A17" s="22"/>
      <c r="B17" s="37" t="s">
        <v>866</v>
      </c>
      <c r="C17" s="183">
        <v>160</v>
      </c>
      <c r="D17" s="15">
        <v>19.88</v>
      </c>
      <c r="E17" s="15">
        <v>5.41</v>
      </c>
      <c r="F17" s="15">
        <v>5.62</v>
      </c>
      <c r="G17" s="17">
        <v>151</v>
      </c>
      <c r="H17" s="10">
        <v>0.54</v>
      </c>
      <c r="I17" s="12">
        <v>301</v>
      </c>
      <c r="J17" s="19" t="s">
        <v>871</v>
      </c>
    </row>
    <row r="18" spans="1:10" ht="15">
      <c r="A18" s="22"/>
      <c r="B18" s="37" t="s">
        <v>866</v>
      </c>
      <c r="C18" s="183">
        <v>160</v>
      </c>
      <c r="D18" s="15">
        <v>19.21</v>
      </c>
      <c r="E18" s="15">
        <v>17.93</v>
      </c>
      <c r="F18" s="15">
        <v>6.37</v>
      </c>
      <c r="G18" s="17">
        <v>264</v>
      </c>
      <c r="H18" s="10">
        <v>0.93</v>
      </c>
      <c r="I18" s="12">
        <v>301</v>
      </c>
      <c r="J18" s="19" t="s">
        <v>872</v>
      </c>
    </row>
    <row r="19" spans="1:10" ht="15">
      <c r="A19" s="22"/>
      <c r="B19" s="37" t="s">
        <v>866</v>
      </c>
      <c r="C19" s="183">
        <v>160</v>
      </c>
      <c r="D19" s="15">
        <v>18.03</v>
      </c>
      <c r="E19" s="15">
        <v>15.26</v>
      </c>
      <c r="F19" s="15">
        <v>6.37</v>
      </c>
      <c r="G19" s="17">
        <v>235</v>
      </c>
      <c r="H19" s="10">
        <v>0.93</v>
      </c>
      <c r="I19" s="12">
        <v>301</v>
      </c>
      <c r="J19" s="19" t="s">
        <v>873</v>
      </c>
    </row>
    <row r="20" spans="1:10" ht="15">
      <c r="A20" s="22"/>
      <c r="B20" s="37" t="s">
        <v>866</v>
      </c>
      <c r="C20" s="183">
        <v>160</v>
      </c>
      <c r="D20" s="15">
        <v>19.99</v>
      </c>
      <c r="E20" s="15">
        <v>6.09</v>
      </c>
      <c r="F20" s="15">
        <v>6.37</v>
      </c>
      <c r="G20" s="17">
        <v>160</v>
      </c>
      <c r="H20" s="10">
        <v>0.93</v>
      </c>
      <c r="I20" s="12">
        <v>301</v>
      </c>
      <c r="J20" s="19" t="s">
        <v>874</v>
      </c>
    </row>
    <row r="21" spans="1:10" ht="15">
      <c r="A21" s="5" t="s">
        <v>875</v>
      </c>
      <c r="B21" s="37" t="s">
        <v>876</v>
      </c>
      <c r="C21" s="183">
        <v>180</v>
      </c>
      <c r="D21" s="15">
        <v>9.09</v>
      </c>
      <c r="E21" s="15">
        <v>6.5</v>
      </c>
      <c r="F21" s="15">
        <v>16.49</v>
      </c>
      <c r="G21" s="17">
        <v>161</v>
      </c>
      <c r="H21" s="10">
        <v>7.34</v>
      </c>
      <c r="I21" s="12">
        <v>302</v>
      </c>
      <c r="J21" s="19" t="s">
        <v>865</v>
      </c>
    </row>
    <row r="22" spans="1:10" ht="15">
      <c r="A22" s="5"/>
      <c r="B22" s="37" t="s">
        <v>876</v>
      </c>
      <c r="C22" s="183">
        <v>180</v>
      </c>
      <c r="D22" s="15">
        <v>8.66</v>
      </c>
      <c r="E22" s="15">
        <v>5.55</v>
      </c>
      <c r="F22" s="15">
        <v>16.49</v>
      </c>
      <c r="G22" s="17">
        <v>151</v>
      </c>
      <c r="H22" s="10">
        <v>7.34</v>
      </c>
      <c r="I22" s="12">
        <v>302</v>
      </c>
      <c r="J22" s="19" t="s">
        <v>867</v>
      </c>
    </row>
    <row r="23" spans="1:10" ht="15">
      <c r="A23" s="22"/>
      <c r="B23" s="37" t="s">
        <v>876</v>
      </c>
      <c r="C23" s="183">
        <v>180</v>
      </c>
      <c r="D23" s="15">
        <v>9.37</v>
      </c>
      <c r="E23" s="15">
        <v>2.28</v>
      </c>
      <c r="F23" s="15">
        <v>16.49</v>
      </c>
      <c r="G23" s="17">
        <v>124</v>
      </c>
      <c r="H23" s="10">
        <v>7.34</v>
      </c>
      <c r="I23" s="12">
        <v>302</v>
      </c>
      <c r="J23" s="19" t="s">
        <v>868</v>
      </c>
    </row>
    <row r="24" spans="1:10" ht="15">
      <c r="A24" s="22"/>
      <c r="B24" s="37" t="s">
        <v>876</v>
      </c>
      <c r="C24" s="183">
        <v>230</v>
      </c>
      <c r="D24" s="15">
        <v>11.94</v>
      </c>
      <c r="E24" s="15">
        <v>8.64</v>
      </c>
      <c r="F24" s="15">
        <v>20.88</v>
      </c>
      <c r="G24" s="17">
        <v>209</v>
      </c>
      <c r="H24" s="10">
        <v>9.24</v>
      </c>
      <c r="I24" s="12">
        <v>302</v>
      </c>
      <c r="J24" s="19" t="s">
        <v>865</v>
      </c>
    </row>
    <row r="25" spans="1:10" ht="15">
      <c r="A25" s="22"/>
      <c r="B25" s="37" t="s">
        <v>876</v>
      </c>
      <c r="C25" s="183">
        <v>230</v>
      </c>
      <c r="D25" s="15">
        <v>11.37</v>
      </c>
      <c r="E25" s="15">
        <v>7.37</v>
      </c>
      <c r="F25" s="15">
        <v>20.88</v>
      </c>
      <c r="G25" s="17">
        <v>195</v>
      </c>
      <c r="H25" s="10">
        <v>9.24</v>
      </c>
      <c r="I25" s="12">
        <v>302</v>
      </c>
      <c r="J25" s="19" t="s">
        <v>867</v>
      </c>
    </row>
    <row r="26" spans="1:10" ht="15">
      <c r="A26" s="22"/>
      <c r="B26" s="37" t="s">
        <v>876</v>
      </c>
      <c r="C26" s="183">
        <v>230</v>
      </c>
      <c r="D26" s="15">
        <v>12.32</v>
      </c>
      <c r="E26" s="15">
        <v>3.02</v>
      </c>
      <c r="F26" s="15">
        <v>20.88</v>
      </c>
      <c r="G26" s="17">
        <v>160</v>
      </c>
      <c r="H26" s="10">
        <v>9.24</v>
      </c>
      <c r="I26" s="12">
        <v>302</v>
      </c>
      <c r="J26" s="19" t="s">
        <v>868</v>
      </c>
    </row>
    <row r="27" spans="1:10" ht="15">
      <c r="A27" s="22"/>
      <c r="B27" s="37" t="s">
        <v>876</v>
      </c>
      <c r="C27" s="183">
        <v>160</v>
      </c>
      <c r="D27" s="15">
        <v>12.08</v>
      </c>
      <c r="E27" s="15">
        <v>8.64</v>
      </c>
      <c r="F27" s="15">
        <v>21.29</v>
      </c>
      <c r="G27" s="17">
        <v>211</v>
      </c>
      <c r="H27" s="10">
        <v>9.44</v>
      </c>
      <c r="I27" s="12">
        <v>302</v>
      </c>
      <c r="J27" s="19" t="s">
        <v>869</v>
      </c>
    </row>
    <row r="28" spans="1:10" ht="15">
      <c r="A28" s="22"/>
      <c r="B28" s="37" t="s">
        <v>876</v>
      </c>
      <c r="C28" s="183">
        <v>160</v>
      </c>
      <c r="D28" s="15">
        <v>11.51</v>
      </c>
      <c r="E28" s="15">
        <v>7.37</v>
      </c>
      <c r="F28" s="15">
        <v>21.29</v>
      </c>
      <c r="G28" s="17">
        <v>198</v>
      </c>
      <c r="H28" s="10">
        <v>9.44</v>
      </c>
      <c r="I28" s="12">
        <v>302</v>
      </c>
      <c r="J28" s="19" t="s">
        <v>870</v>
      </c>
    </row>
    <row r="29" spans="1:10" ht="15">
      <c r="A29" s="22"/>
      <c r="B29" s="37" t="s">
        <v>876</v>
      </c>
      <c r="C29" s="183">
        <v>160</v>
      </c>
      <c r="D29" s="15">
        <v>12.46</v>
      </c>
      <c r="E29" s="15">
        <v>3.02</v>
      </c>
      <c r="F29" s="15">
        <v>21.29</v>
      </c>
      <c r="G29" s="17">
        <v>162</v>
      </c>
      <c r="H29" s="10">
        <v>9.44</v>
      </c>
      <c r="I29" s="12">
        <v>302</v>
      </c>
      <c r="J29" s="19" t="s">
        <v>871</v>
      </c>
    </row>
    <row r="30" spans="1:10" ht="15">
      <c r="A30" s="5" t="s">
        <v>877</v>
      </c>
      <c r="B30" s="37" t="s">
        <v>304</v>
      </c>
      <c r="C30" s="183">
        <v>160</v>
      </c>
      <c r="D30" s="15">
        <v>16</v>
      </c>
      <c r="E30" s="15">
        <v>14.78</v>
      </c>
      <c r="F30" s="15">
        <v>26.76</v>
      </c>
      <c r="G30" s="17">
        <v>304</v>
      </c>
      <c r="H30" s="10">
        <v>0.41</v>
      </c>
      <c r="I30" s="12">
        <v>304</v>
      </c>
      <c r="J30" s="19" t="s">
        <v>554</v>
      </c>
    </row>
    <row r="31" spans="1:10" ht="15">
      <c r="A31" s="5"/>
      <c r="B31" s="37" t="s">
        <v>304</v>
      </c>
      <c r="C31" s="183">
        <v>160</v>
      </c>
      <c r="D31" s="15">
        <v>15.12</v>
      </c>
      <c r="E31" s="15">
        <v>12.76</v>
      </c>
      <c r="F31" s="15">
        <v>26.76</v>
      </c>
      <c r="G31" s="17">
        <v>282</v>
      </c>
      <c r="H31" s="10">
        <v>0.41</v>
      </c>
      <c r="I31" s="12">
        <v>304</v>
      </c>
      <c r="J31" s="19" t="s">
        <v>555</v>
      </c>
    </row>
    <row r="32" spans="1:10" ht="15">
      <c r="A32" s="5"/>
      <c r="B32" s="37" t="s">
        <v>304</v>
      </c>
      <c r="C32" s="183">
        <v>160</v>
      </c>
      <c r="D32" s="15">
        <v>15.12</v>
      </c>
      <c r="E32" s="15">
        <v>12.76</v>
      </c>
      <c r="F32" s="15">
        <v>26.76</v>
      </c>
      <c r="G32" s="17">
        <v>282</v>
      </c>
      <c r="H32" s="10">
        <v>0.41</v>
      </c>
      <c r="I32" s="12">
        <v>304</v>
      </c>
      <c r="J32" s="19" t="s">
        <v>878</v>
      </c>
    </row>
    <row r="33" spans="1:10" ht="15">
      <c r="A33" s="5"/>
      <c r="B33" s="37" t="s">
        <v>304</v>
      </c>
      <c r="C33" s="183">
        <v>160</v>
      </c>
      <c r="D33" s="15">
        <v>16.59</v>
      </c>
      <c r="E33" s="15">
        <v>5.81</v>
      </c>
      <c r="F33" s="15">
        <v>26.76</v>
      </c>
      <c r="G33" s="17">
        <v>226</v>
      </c>
      <c r="H33" s="10">
        <v>0.41</v>
      </c>
      <c r="I33" s="12">
        <v>304</v>
      </c>
      <c r="J33" s="19" t="s">
        <v>557</v>
      </c>
    </row>
    <row r="34" spans="1:10" ht="15">
      <c r="A34" s="5"/>
      <c r="B34" s="37" t="s">
        <v>304</v>
      </c>
      <c r="C34" s="183">
        <v>210</v>
      </c>
      <c r="D34" s="15">
        <v>21.47</v>
      </c>
      <c r="E34" s="15">
        <v>19.69</v>
      </c>
      <c r="F34" s="15">
        <v>35.69</v>
      </c>
      <c r="G34" s="17">
        <v>406</v>
      </c>
      <c r="H34" s="10">
        <v>1.01</v>
      </c>
      <c r="I34" s="12">
        <v>304</v>
      </c>
      <c r="J34" s="19" t="s">
        <v>554</v>
      </c>
    </row>
    <row r="35" spans="1:10" ht="15">
      <c r="A35" s="5"/>
      <c r="B35" s="37" t="s">
        <v>304</v>
      </c>
      <c r="C35" s="183">
        <v>210</v>
      </c>
      <c r="D35" s="15">
        <v>20.3</v>
      </c>
      <c r="E35" s="15">
        <v>17</v>
      </c>
      <c r="F35" s="15">
        <v>35.69</v>
      </c>
      <c r="G35" s="17">
        <v>377</v>
      </c>
      <c r="H35" s="10">
        <v>1.01</v>
      </c>
      <c r="I35" s="12">
        <v>304</v>
      </c>
      <c r="J35" s="19" t="s">
        <v>555</v>
      </c>
    </row>
    <row r="36" spans="1:10" ht="15">
      <c r="A36" s="5"/>
      <c r="B36" s="37" t="s">
        <v>304</v>
      </c>
      <c r="C36" s="183">
        <v>210</v>
      </c>
      <c r="D36" s="15">
        <v>20.3</v>
      </c>
      <c r="E36" s="15">
        <v>17</v>
      </c>
      <c r="F36" s="15">
        <v>35.69</v>
      </c>
      <c r="G36" s="17">
        <v>377</v>
      </c>
      <c r="H36" s="10">
        <v>1.01</v>
      </c>
      <c r="I36" s="12">
        <v>304</v>
      </c>
      <c r="J36" s="19" t="s">
        <v>878</v>
      </c>
    </row>
    <row r="37" spans="1:10" ht="15">
      <c r="A37" s="5"/>
      <c r="B37" s="37" t="s">
        <v>304</v>
      </c>
      <c r="C37" s="183">
        <v>210</v>
      </c>
      <c r="D37" s="15">
        <v>22.26</v>
      </c>
      <c r="E37" s="15">
        <v>7.73</v>
      </c>
      <c r="F37" s="15">
        <v>35.69</v>
      </c>
      <c r="G37" s="17">
        <v>301</v>
      </c>
      <c r="H37" s="10">
        <v>1.01</v>
      </c>
      <c r="I37" s="12">
        <v>304</v>
      </c>
      <c r="J37" s="19" t="s">
        <v>557</v>
      </c>
    </row>
    <row r="38" spans="1:10" ht="15">
      <c r="A38" s="24" t="s">
        <v>879</v>
      </c>
      <c r="B38" s="37" t="s">
        <v>881</v>
      </c>
      <c r="C38" s="183">
        <v>60</v>
      </c>
      <c r="D38" s="15">
        <v>9.43</v>
      </c>
      <c r="E38" s="15">
        <v>9.65</v>
      </c>
      <c r="F38" s="15">
        <v>9.98</v>
      </c>
      <c r="G38" s="17">
        <v>164</v>
      </c>
      <c r="H38" s="15">
        <v>0.5</v>
      </c>
      <c r="I38" s="12">
        <v>305</v>
      </c>
      <c r="J38" s="19" t="s">
        <v>880</v>
      </c>
    </row>
    <row r="39" spans="1:10" ht="15">
      <c r="A39" s="5"/>
      <c r="B39" s="37" t="s">
        <v>881</v>
      </c>
      <c r="C39" s="183">
        <v>60</v>
      </c>
      <c r="D39" s="15">
        <v>9.63</v>
      </c>
      <c r="E39" s="15">
        <v>8.68</v>
      </c>
      <c r="F39" s="15">
        <v>9.98</v>
      </c>
      <c r="G39" s="17">
        <v>157</v>
      </c>
      <c r="H39" s="10">
        <v>0.54</v>
      </c>
      <c r="I39" s="12">
        <v>305</v>
      </c>
      <c r="J39" s="19" t="s">
        <v>882</v>
      </c>
    </row>
    <row r="40" spans="1:10" ht="15">
      <c r="A40" s="22"/>
      <c r="B40" s="37" t="s">
        <v>881</v>
      </c>
      <c r="C40" s="183">
        <v>60</v>
      </c>
      <c r="D40" s="15">
        <v>10.67</v>
      </c>
      <c r="E40" s="15">
        <v>5.38</v>
      </c>
      <c r="F40" s="15">
        <v>9.98</v>
      </c>
      <c r="G40" s="17">
        <v>131</v>
      </c>
      <c r="H40" s="15">
        <v>0.5</v>
      </c>
      <c r="I40" s="12">
        <v>305</v>
      </c>
      <c r="J40" s="19" t="s">
        <v>883</v>
      </c>
    </row>
    <row r="41" spans="1:10" ht="15">
      <c r="A41" s="22"/>
      <c r="B41" s="37" t="s">
        <v>881</v>
      </c>
      <c r="C41" s="183">
        <v>60</v>
      </c>
      <c r="D41" s="15">
        <v>11.66</v>
      </c>
      <c r="E41" s="15">
        <v>2.75</v>
      </c>
      <c r="F41" s="15">
        <v>9.98</v>
      </c>
      <c r="G41" s="17">
        <v>111</v>
      </c>
      <c r="H41" s="15">
        <v>0.1</v>
      </c>
      <c r="I41" s="12">
        <v>305</v>
      </c>
      <c r="J41" s="19" t="s">
        <v>884</v>
      </c>
    </row>
    <row r="42" spans="1:10" ht="15">
      <c r="A42" s="22"/>
      <c r="B42" s="37" t="s">
        <v>881</v>
      </c>
      <c r="C42" s="183">
        <v>60</v>
      </c>
      <c r="D42" s="15">
        <v>8.99</v>
      </c>
      <c r="E42" s="15">
        <v>9.25</v>
      </c>
      <c r="F42" s="15">
        <v>9.33</v>
      </c>
      <c r="G42" s="17">
        <v>157</v>
      </c>
      <c r="H42" s="15">
        <v>0.4</v>
      </c>
      <c r="I42" s="12">
        <v>305</v>
      </c>
      <c r="J42" s="19" t="s">
        <v>885</v>
      </c>
    </row>
    <row r="43" spans="1:10" ht="15">
      <c r="A43" s="22"/>
      <c r="B43" s="37" t="s">
        <v>881</v>
      </c>
      <c r="C43" s="183">
        <v>60</v>
      </c>
      <c r="D43" s="15">
        <v>9.2</v>
      </c>
      <c r="E43" s="15">
        <v>8.29</v>
      </c>
      <c r="F43" s="15">
        <v>9.33</v>
      </c>
      <c r="G43" s="17">
        <v>149</v>
      </c>
      <c r="H43" s="10">
        <v>0.44</v>
      </c>
      <c r="I43" s="12">
        <v>305</v>
      </c>
      <c r="J43" s="19" t="s">
        <v>886</v>
      </c>
    </row>
    <row r="44" spans="1:10" ht="15">
      <c r="A44" s="22"/>
      <c r="B44" s="37" t="s">
        <v>881</v>
      </c>
      <c r="C44" s="183">
        <v>60</v>
      </c>
      <c r="D44" s="15">
        <v>10.23</v>
      </c>
      <c r="E44" s="15">
        <v>4.99</v>
      </c>
      <c r="F44" s="15">
        <v>9.33</v>
      </c>
      <c r="G44" s="17">
        <v>123</v>
      </c>
      <c r="H44" s="15">
        <v>0.4</v>
      </c>
      <c r="I44" s="12">
        <v>305</v>
      </c>
      <c r="J44" s="19" t="s">
        <v>887</v>
      </c>
    </row>
    <row r="45" spans="1:10" ht="15">
      <c r="A45" s="22"/>
      <c r="B45" s="37" t="s">
        <v>881</v>
      </c>
      <c r="C45" s="183">
        <v>60</v>
      </c>
      <c r="D45" s="15">
        <v>11.22</v>
      </c>
      <c r="E45" s="15">
        <v>2.36</v>
      </c>
      <c r="F45" s="15">
        <v>9.33</v>
      </c>
      <c r="G45" s="17">
        <v>103</v>
      </c>
      <c r="H45" s="10">
        <v>0</v>
      </c>
      <c r="I45" s="12">
        <v>305</v>
      </c>
      <c r="J45" s="19" t="s">
        <v>888</v>
      </c>
    </row>
    <row r="46" spans="1:10" ht="15">
      <c r="A46" s="22"/>
      <c r="B46" s="37" t="s">
        <v>881</v>
      </c>
      <c r="C46" s="183">
        <v>80</v>
      </c>
      <c r="D46" s="15">
        <v>12.64</v>
      </c>
      <c r="E46" s="15">
        <v>13.14</v>
      </c>
      <c r="F46" s="15">
        <v>13.46</v>
      </c>
      <c r="G46" s="17">
        <v>223</v>
      </c>
      <c r="H46" s="15">
        <v>0.67</v>
      </c>
      <c r="I46" s="12">
        <v>305</v>
      </c>
      <c r="J46" s="19" t="s">
        <v>880</v>
      </c>
    </row>
    <row r="47" spans="1:10" ht="15">
      <c r="A47" s="22"/>
      <c r="B47" s="37" t="s">
        <v>881</v>
      </c>
      <c r="C47" s="183">
        <v>80</v>
      </c>
      <c r="D47" s="15">
        <v>12.92</v>
      </c>
      <c r="E47" s="15">
        <v>11.85</v>
      </c>
      <c r="F47" s="15">
        <v>13.46</v>
      </c>
      <c r="G47" s="17">
        <v>212</v>
      </c>
      <c r="H47" s="10">
        <v>0.73</v>
      </c>
      <c r="I47" s="12">
        <v>305</v>
      </c>
      <c r="J47" s="19" t="s">
        <v>882</v>
      </c>
    </row>
    <row r="48" spans="1:10" ht="15">
      <c r="A48" s="22"/>
      <c r="B48" s="37" t="s">
        <v>881</v>
      </c>
      <c r="C48" s="183">
        <v>80</v>
      </c>
      <c r="D48" s="15">
        <v>14.31</v>
      </c>
      <c r="E48" s="15">
        <v>7.43</v>
      </c>
      <c r="F48" s="15">
        <v>13.46</v>
      </c>
      <c r="G48" s="17">
        <v>178</v>
      </c>
      <c r="H48" s="15">
        <v>0.67</v>
      </c>
      <c r="I48" s="12">
        <v>305</v>
      </c>
      <c r="J48" s="19" t="s">
        <v>883</v>
      </c>
    </row>
    <row r="49" spans="1:10" ht="15">
      <c r="A49" s="22"/>
      <c r="B49" s="37" t="s">
        <v>881</v>
      </c>
      <c r="C49" s="183">
        <v>80</v>
      </c>
      <c r="D49" s="15">
        <v>15.64</v>
      </c>
      <c r="E49" s="15">
        <v>3.89</v>
      </c>
      <c r="F49" s="15">
        <v>13.46</v>
      </c>
      <c r="G49" s="17">
        <v>151</v>
      </c>
      <c r="H49" s="15">
        <v>0.14</v>
      </c>
      <c r="I49" s="12">
        <v>305</v>
      </c>
      <c r="J49" s="19" t="s">
        <v>884</v>
      </c>
    </row>
    <row r="50" spans="1:10" ht="15">
      <c r="A50" s="22"/>
      <c r="B50" s="37" t="s">
        <v>881</v>
      </c>
      <c r="C50" s="183">
        <v>80</v>
      </c>
      <c r="D50" s="15">
        <v>12.07</v>
      </c>
      <c r="E50" s="15">
        <v>12.63</v>
      </c>
      <c r="F50" s="15">
        <v>12.6</v>
      </c>
      <c r="G50" s="17">
        <v>212</v>
      </c>
      <c r="H50" s="15">
        <v>0.53</v>
      </c>
      <c r="I50" s="12">
        <v>305</v>
      </c>
      <c r="J50" s="19" t="s">
        <v>885</v>
      </c>
    </row>
    <row r="51" spans="1:10" ht="15">
      <c r="A51" s="22"/>
      <c r="B51" s="37" t="s">
        <v>881</v>
      </c>
      <c r="C51" s="183">
        <v>80</v>
      </c>
      <c r="D51" s="15">
        <v>12.35</v>
      </c>
      <c r="E51" s="15">
        <v>11.34</v>
      </c>
      <c r="F51" s="15">
        <v>12.6</v>
      </c>
      <c r="G51" s="17">
        <v>202</v>
      </c>
      <c r="H51" s="10">
        <v>0.59</v>
      </c>
      <c r="I51" s="12">
        <v>305</v>
      </c>
      <c r="J51" s="19" t="s">
        <v>886</v>
      </c>
    </row>
    <row r="52" spans="1:10" ht="15">
      <c r="A52" s="22"/>
      <c r="B52" s="37" t="s">
        <v>881</v>
      </c>
      <c r="C52" s="183">
        <v>80</v>
      </c>
      <c r="D52" s="15">
        <v>13.74</v>
      </c>
      <c r="E52" s="15">
        <v>6.91</v>
      </c>
      <c r="F52" s="15">
        <v>12.6</v>
      </c>
      <c r="G52" s="17">
        <v>168</v>
      </c>
      <c r="H52" s="15">
        <v>0.53</v>
      </c>
      <c r="I52" s="12">
        <v>305</v>
      </c>
      <c r="J52" s="19" t="s">
        <v>887</v>
      </c>
    </row>
    <row r="53" spans="1:10" ht="15">
      <c r="A53" s="22"/>
      <c r="B53" s="37" t="s">
        <v>881</v>
      </c>
      <c r="C53" s="183">
        <v>80</v>
      </c>
      <c r="D53" s="15">
        <v>15.07</v>
      </c>
      <c r="E53" s="15">
        <v>3.38</v>
      </c>
      <c r="F53" s="15">
        <v>12.6</v>
      </c>
      <c r="G53" s="17">
        <v>141</v>
      </c>
      <c r="H53" s="10">
        <v>0</v>
      </c>
      <c r="I53" s="12">
        <v>305</v>
      </c>
      <c r="J53" s="19" t="s">
        <v>888</v>
      </c>
    </row>
    <row r="54" spans="1:10" ht="15">
      <c r="A54" s="5" t="s">
        <v>889</v>
      </c>
      <c r="B54" s="37" t="s">
        <v>891</v>
      </c>
      <c r="C54" s="183">
        <v>60</v>
      </c>
      <c r="D54" s="15">
        <v>8.89</v>
      </c>
      <c r="E54" s="15">
        <v>9.26</v>
      </c>
      <c r="F54" s="15">
        <v>5.95</v>
      </c>
      <c r="G54" s="17">
        <v>143</v>
      </c>
      <c r="H54" s="15">
        <v>0.3</v>
      </c>
      <c r="I54" s="12">
        <v>306</v>
      </c>
      <c r="J54" s="19" t="s">
        <v>890</v>
      </c>
    </row>
    <row r="55" spans="1:10" ht="15">
      <c r="A55" s="5"/>
      <c r="B55" s="37" t="s">
        <v>891</v>
      </c>
      <c r="C55" s="183">
        <v>60</v>
      </c>
      <c r="D55" s="15">
        <v>8.45</v>
      </c>
      <c r="E55" s="15">
        <v>8.88</v>
      </c>
      <c r="F55" s="15">
        <v>5.3</v>
      </c>
      <c r="G55" s="17">
        <v>135</v>
      </c>
      <c r="H55" s="10">
        <v>0.24</v>
      </c>
      <c r="I55" s="12">
        <v>306</v>
      </c>
      <c r="J55" s="19" t="s">
        <v>892</v>
      </c>
    </row>
    <row r="56" spans="1:10" ht="15">
      <c r="A56" s="22"/>
      <c r="B56" s="37" t="s">
        <v>891</v>
      </c>
      <c r="C56" s="183">
        <v>60</v>
      </c>
      <c r="D56" s="15">
        <v>9.1</v>
      </c>
      <c r="E56" s="15">
        <v>8.33</v>
      </c>
      <c r="F56" s="15">
        <v>5.95</v>
      </c>
      <c r="G56" s="17">
        <v>135</v>
      </c>
      <c r="H56" s="10">
        <v>0.33</v>
      </c>
      <c r="I56" s="12">
        <v>306</v>
      </c>
      <c r="J56" s="19" t="s">
        <v>893</v>
      </c>
    </row>
    <row r="57" spans="1:10" ht="15">
      <c r="A57" s="22"/>
      <c r="B57" s="37" t="s">
        <v>891</v>
      </c>
      <c r="C57" s="183">
        <v>60</v>
      </c>
      <c r="D57" s="15">
        <v>8.66</v>
      </c>
      <c r="E57" s="15">
        <v>7.95</v>
      </c>
      <c r="F57" s="15">
        <v>5.3</v>
      </c>
      <c r="G57" s="17">
        <v>127</v>
      </c>
      <c r="H57" s="10">
        <v>0.26</v>
      </c>
      <c r="I57" s="12">
        <v>306</v>
      </c>
      <c r="J57" s="19" t="s">
        <v>894</v>
      </c>
    </row>
    <row r="58" spans="1:10" ht="15">
      <c r="A58" s="22"/>
      <c r="B58" s="37" t="s">
        <v>891</v>
      </c>
      <c r="C58" s="183">
        <v>60</v>
      </c>
      <c r="D58" s="15">
        <v>10.14</v>
      </c>
      <c r="E58" s="15">
        <v>5.13</v>
      </c>
      <c r="F58" s="15">
        <v>5.95</v>
      </c>
      <c r="G58" s="17">
        <v>111</v>
      </c>
      <c r="H58" s="15">
        <v>0.3</v>
      </c>
      <c r="I58" s="12">
        <v>306</v>
      </c>
      <c r="J58" s="19" t="s">
        <v>895</v>
      </c>
    </row>
    <row r="59" spans="1:10" ht="15">
      <c r="A59" s="22"/>
      <c r="B59" s="37" t="s">
        <v>891</v>
      </c>
      <c r="C59" s="183">
        <v>60</v>
      </c>
      <c r="D59" s="15">
        <v>9.7</v>
      </c>
      <c r="E59" s="15">
        <v>4.75</v>
      </c>
      <c r="F59" s="15">
        <v>5.3</v>
      </c>
      <c r="G59" s="17">
        <v>103</v>
      </c>
      <c r="H59" s="10">
        <v>0.24</v>
      </c>
      <c r="I59" s="12">
        <v>306</v>
      </c>
      <c r="J59" s="19" t="s">
        <v>896</v>
      </c>
    </row>
    <row r="60" spans="1:10" ht="15">
      <c r="A60" s="22"/>
      <c r="B60" s="37" t="s">
        <v>891</v>
      </c>
      <c r="C60" s="183">
        <v>60</v>
      </c>
      <c r="D60" s="15">
        <v>11.15</v>
      </c>
      <c r="E60" s="15">
        <v>2.58</v>
      </c>
      <c r="F60" s="15">
        <v>5.95</v>
      </c>
      <c r="G60" s="17">
        <v>92</v>
      </c>
      <c r="H60" s="10">
        <v>0.06</v>
      </c>
      <c r="I60" s="12">
        <v>306</v>
      </c>
      <c r="J60" s="19" t="s">
        <v>897</v>
      </c>
    </row>
    <row r="61" spans="1:10" ht="15">
      <c r="A61" s="22"/>
      <c r="B61" s="37" t="s">
        <v>891</v>
      </c>
      <c r="C61" s="183">
        <v>60</v>
      </c>
      <c r="D61" s="15">
        <v>10.71</v>
      </c>
      <c r="E61" s="15">
        <v>2.2</v>
      </c>
      <c r="F61" s="15">
        <v>5.3</v>
      </c>
      <c r="G61" s="17">
        <v>84</v>
      </c>
      <c r="H61" s="10">
        <v>0</v>
      </c>
      <c r="I61" s="12">
        <v>306</v>
      </c>
      <c r="J61" s="19" t="s">
        <v>898</v>
      </c>
    </row>
    <row r="62" spans="1:10" ht="15">
      <c r="A62" s="22"/>
      <c r="B62" s="37" t="s">
        <v>891</v>
      </c>
      <c r="C62" s="183">
        <v>80</v>
      </c>
      <c r="D62" s="15">
        <v>11.93</v>
      </c>
      <c r="E62" s="15">
        <v>12.62</v>
      </c>
      <c r="F62" s="15">
        <v>8.09</v>
      </c>
      <c r="G62" s="17">
        <v>194</v>
      </c>
      <c r="H62" s="15">
        <v>0.4</v>
      </c>
      <c r="I62" s="12">
        <v>306</v>
      </c>
      <c r="J62" s="19" t="s">
        <v>890</v>
      </c>
    </row>
    <row r="63" spans="1:10" ht="15">
      <c r="A63" s="22"/>
      <c r="B63" s="37" t="s">
        <v>891</v>
      </c>
      <c r="C63" s="183">
        <v>80</v>
      </c>
      <c r="D63" s="15">
        <v>11.35</v>
      </c>
      <c r="E63" s="15">
        <v>12.13</v>
      </c>
      <c r="F63" s="15">
        <v>7.23</v>
      </c>
      <c r="G63" s="17">
        <v>183</v>
      </c>
      <c r="H63" s="10">
        <v>0.32</v>
      </c>
      <c r="I63" s="12">
        <v>306</v>
      </c>
      <c r="J63" s="19" t="s">
        <v>892</v>
      </c>
    </row>
    <row r="64" spans="1:10" ht="15">
      <c r="A64" s="22"/>
      <c r="B64" s="37" t="s">
        <v>891</v>
      </c>
      <c r="C64" s="183">
        <v>80</v>
      </c>
      <c r="D64" s="15">
        <v>12.21</v>
      </c>
      <c r="E64" s="15">
        <v>11.38</v>
      </c>
      <c r="F64" s="15">
        <v>8.09</v>
      </c>
      <c r="G64" s="17">
        <v>184</v>
      </c>
      <c r="H64" s="10">
        <v>0.44</v>
      </c>
      <c r="I64" s="12">
        <v>306</v>
      </c>
      <c r="J64" s="19" t="s">
        <v>893</v>
      </c>
    </row>
    <row r="65" spans="1:10" ht="15">
      <c r="A65" s="22"/>
      <c r="B65" s="37" t="s">
        <v>891</v>
      </c>
      <c r="C65" s="183">
        <v>80</v>
      </c>
      <c r="D65" s="15">
        <v>11.63</v>
      </c>
      <c r="E65" s="15">
        <v>10.88</v>
      </c>
      <c r="F65" s="15">
        <v>7.23</v>
      </c>
      <c r="G65" s="17">
        <v>173</v>
      </c>
      <c r="H65" s="10">
        <v>0.35</v>
      </c>
      <c r="I65" s="12">
        <v>306</v>
      </c>
      <c r="J65" s="19" t="s">
        <v>894</v>
      </c>
    </row>
    <row r="66" spans="1:10" ht="15">
      <c r="A66" s="22"/>
      <c r="B66" s="37" t="s">
        <v>891</v>
      </c>
      <c r="C66" s="183">
        <v>80</v>
      </c>
      <c r="D66" s="15">
        <v>13.61</v>
      </c>
      <c r="E66" s="15">
        <v>7.09</v>
      </c>
      <c r="F66" s="15">
        <v>8.09</v>
      </c>
      <c r="G66" s="17">
        <v>151</v>
      </c>
      <c r="H66" s="15">
        <v>0.4</v>
      </c>
      <c r="I66" s="12">
        <v>306</v>
      </c>
      <c r="J66" s="19" t="s">
        <v>895</v>
      </c>
    </row>
    <row r="67" spans="1:10" ht="15">
      <c r="A67" s="22"/>
      <c r="B67" s="37" t="s">
        <v>891</v>
      </c>
      <c r="C67" s="183">
        <v>80</v>
      </c>
      <c r="D67" s="15">
        <v>13.03</v>
      </c>
      <c r="E67" s="15">
        <v>6.59</v>
      </c>
      <c r="F67" s="15">
        <v>7.23</v>
      </c>
      <c r="G67" s="17">
        <v>140</v>
      </c>
      <c r="H67" s="10">
        <v>0.32</v>
      </c>
      <c r="I67" s="12">
        <v>306</v>
      </c>
      <c r="J67" s="19" t="s">
        <v>896</v>
      </c>
    </row>
    <row r="68" spans="1:10" ht="15">
      <c r="A68" s="22"/>
      <c r="B68" s="37" t="s">
        <v>891</v>
      </c>
      <c r="C68" s="183">
        <v>80</v>
      </c>
      <c r="D68" s="15">
        <v>14.95</v>
      </c>
      <c r="E68" s="15">
        <v>3.67</v>
      </c>
      <c r="F68" s="15">
        <v>8.09</v>
      </c>
      <c r="G68" s="17">
        <v>125</v>
      </c>
      <c r="H68" s="10">
        <v>0.08</v>
      </c>
      <c r="I68" s="12">
        <v>306</v>
      </c>
      <c r="J68" s="19" t="s">
        <v>897</v>
      </c>
    </row>
    <row r="69" spans="1:10" ht="15">
      <c r="A69" s="22"/>
      <c r="B69" s="37" t="s">
        <v>891</v>
      </c>
      <c r="C69" s="183">
        <v>80</v>
      </c>
      <c r="D69" s="15">
        <v>14.38</v>
      </c>
      <c r="E69" s="15">
        <v>3.17</v>
      </c>
      <c r="F69" s="15">
        <v>7.23</v>
      </c>
      <c r="G69" s="17">
        <v>115</v>
      </c>
      <c r="H69" s="17">
        <v>0</v>
      </c>
      <c r="I69" s="12">
        <v>306</v>
      </c>
      <c r="J69" s="19" t="s">
        <v>898</v>
      </c>
    </row>
    <row r="70" spans="1:10" ht="15">
      <c r="A70" s="5" t="s">
        <v>899</v>
      </c>
      <c r="B70" s="37" t="s">
        <v>900</v>
      </c>
      <c r="C70" s="183">
        <v>60</v>
      </c>
      <c r="D70" s="15">
        <v>7.64</v>
      </c>
      <c r="E70" s="15">
        <v>10.93</v>
      </c>
      <c r="F70" s="15">
        <v>6.23</v>
      </c>
      <c r="G70" s="17">
        <v>154</v>
      </c>
      <c r="H70" s="15">
        <v>0.24</v>
      </c>
      <c r="I70" s="12">
        <v>307</v>
      </c>
      <c r="J70" s="19" t="s">
        <v>890</v>
      </c>
    </row>
    <row r="71" spans="1:10" ht="15">
      <c r="A71" s="5"/>
      <c r="B71" s="37" t="s">
        <v>900</v>
      </c>
      <c r="C71" s="183">
        <v>60</v>
      </c>
      <c r="D71" s="15">
        <v>7.34</v>
      </c>
      <c r="E71" s="15">
        <v>10.67</v>
      </c>
      <c r="F71" s="15">
        <v>5.78</v>
      </c>
      <c r="G71" s="17">
        <v>148</v>
      </c>
      <c r="H71" s="15">
        <v>0.2</v>
      </c>
      <c r="I71" s="12">
        <v>307</v>
      </c>
      <c r="J71" s="19" t="s">
        <v>892</v>
      </c>
    </row>
    <row r="72" spans="1:10" ht="15">
      <c r="A72" s="22"/>
      <c r="B72" s="37" t="s">
        <v>900</v>
      </c>
      <c r="C72" s="183">
        <v>60</v>
      </c>
      <c r="D72" s="15">
        <v>9.28</v>
      </c>
      <c r="E72" s="15">
        <v>6.07</v>
      </c>
      <c r="F72" s="15">
        <v>6.23</v>
      </c>
      <c r="G72" s="17">
        <v>117</v>
      </c>
      <c r="H72" s="10">
        <v>0.07</v>
      </c>
      <c r="I72" s="12">
        <v>307</v>
      </c>
      <c r="J72" s="19" t="s">
        <v>897</v>
      </c>
    </row>
    <row r="73" spans="1:10" ht="15">
      <c r="A73" s="22"/>
      <c r="B73" s="37" t="s">
        <v>900</v>
      </c>
      <c r="C73" s="183">
        <v>60</v>
      </c>
      <c r="D73" s="15">
        <v>8.98</v>
      </c>
      <c r="E73" s="15">
        <v>5.81</v>
      </c>
      <c r="F73" s="15">
        <v>5.78</v>
      </c>
      <c r="G73" s="17">
        <v>111</v>
      </c>
      <c r="H73" s="10">
        <v>0.03</v>
      </c>
      <c r="I73" s="12">
        <v>307</v>
      </c>
      <c r="J73" s="19" t="s">
        <v>898</v>
      </c>
    </row>
    <row r="74" spans="1:10" ht="15">
      <c r="A74" s="22"/>
      <c r="B74" s="37" t="s">
        <v>900</v>
      </c>
      <c r="C74" s="183">
        <v>80</v>
      </c>
      <c r="D74" s="15">
        <v>10.11</v>
      </c>
      <c r="E74" s="15">
        <v>14.27</v>
      </c>
      <c r="F74" s="15">
        <v>8.51</v>
      </c>
      <c r="G74" s="17">
        <v>203</v>
      </c>
      <c r="H74" s="15">
        <v>0.32</v>
      </c>
      <c r="I74" s="12">
        <v>307</v>
      </c>
      <c r="J74" s="19" t="s">
        <v>890</v>
      </c>
    </row>
    <row r="75" spans="1:10" ht="15">
      <c r="A75" s="22"/>
      <c r="B75" s="37" t="s">
        <v>900</v>
      </c>
      <c r="C75" s="183">
        <v>80</v>
      </c>
      <c r="D75" s="15">
        <v>9.7</v>
      </c>
      <c r="E75" s="15">
        <v>13.92</v>
      </c>
      <c r="F75" s="15">
        <v>7.89</v>
      </c>
      <c r="G75" s="17">
        <v>196</v>
      </c>
      <c r="H75" s="10">
        <v>0.26</v>
      </c>
      <c r="I75" s="12">
        <v>307</v>
      </c>
      <c r="J75" s="19" t="s">
        <v>892</v>
      </c>
    </row>
    <row r="76" spans="1:10" ht="15">
      <c r="A76" s="22"/>
      <c r="B76" s="37" t="s">
        <v>900</v>
      </c>
      <c r="C76" s="183">
        <v>80</v>
      </c>
      <c r="D76" s="15">
        <v>12.27</v>
      </c>
      <c r="E76" s="15">
        <v>7.9</v>
      </c>
      <c r="F76" s="15">
        <v>8.51</v>
      </c>
      <c r="G76" s="17">
        <v>154</v>
      </c>
      <c r="H76" s="10">
        <v>0.09</v>
      </c>
      <c r="I76" s="12">
        <v>307</v>
      </c>
      <c r="J76" s="19" t="s">
        <v>897</v>
      </c>
    </row>
    <row r="77" spans="1:10" ht="15">
      <c r="A77" s="22"/>
      <c r="B77" s="37" t="s">
        <v>900</v>
      </c>
      <c r="C77" s="183">
        <v>80</v>
      </c>
      <c r="D77" s="15">
        <v>11.85</v>
      </c>
      <c r="E77" s="15">
        <v>7.54</v>
      </c>
      <c r="F77" s="15">
        <v>7.89</v>
      </c>
      <c r="G77" s="17">
        <v>147</v>
      </c>
      <c r="H77" s="10">
        <v>0.04</v>
      </c>
      <c r="I77" s="12">
        <v>307</v>
      </c>
      <c r="J77" s="19" t="s">
        <v>898</v>
      </c>
    </row>
    <row r="78" spans="1:10" ht="15">
      <c r="A78" s="24">
        <v>229</v>
      </c>
      <c r="B78" s="37" t="s">
        <v>901</v>
      </c>
      <c r="C78" s="183">
        <v>60</v>
      </c>
      <c r="D78" s="15">
        <v>8.82</v>
      </c>
      <c r="E78" s="15">
        <v>7.88</v>
      </c>
      <c r="F78" s="15">
        <v>5.85</v>
      </c>
      <c r="G78" s="17">
        <v>130</v>
      </c>
      <c r="H78" s="15">
        <v>0.29</v>
      </c>
      <c r="I78" s="12">
        <v>308</v>
      </c>
      <c r="J78" s="19" t="s">
        <v>890</v>
      </c>
    </row>
    <row r="79" spans="1:10" ht="15">
      <c r="A79" s="5"/>
      <c r="B79" s="37" t="s">
        <v>901</v>
      </c>
      <c r="C79" s="183">
        <v>60</v>
      </c>
      <c r="D79" s="15">
        <v>8.43</v>
      </c>
      <c r="E79" s="15">
        <v>7.55</v>
      </c>
      <c r="F79" s="15">
        <v>5.28</v>
      </c>
      <c r="G79" s="17">
        <v>123</v>
      </c>
      <c r="H79" s="10">
        <v>0.24</v>
      </c>
      <c r="I79" s="12">
        <v>308</v>
      </c>
      <c r="J79" s="19" t="s">
        <v>892</v>
      </c>
    </row>
    <row r="80" spans="1:10" ht="15">
      <c r="A80" s="5"/>
      <c r="B80" s="37" t="s">
        <v>901</v>
      </c>
      <c r="C80" s="183">
        <v>60</v>
      </c>
      <c r="D80" s="15">
        <v>9.03</v>
      </c>
      <c r="E80" s="15">
        <v>6.95</v>
      </c>
      <c r="F80" s="15">
        <v>5.85</v>
      </c>
      <c r="G80" s="17">
        <v>122</v>
      </c>
      <c r="H80" s="10">
        <v>0.32</v>
      </c>
      <c r="I80" s="12">
        <v>308</v>
      </c>
      <c r="J80" s="19" t="s">
        <v>893</v>
      </c>
    </row>
    <row r="81" spans="1:10" ht="15">
      <c r="A81" s="5"/>
      <c r="B81" s="37" t="s">
        <v>901</v>
      </c>
      <c r="C81" s="183">
        <v>60</v>
      </c>
      <c r="D81" s="15">
        <v>8.64</v>
      </c>
      <c r="E81" s="15">
        <v>6.62</v>
      </c>
      <c r="F81" s="15">
        <v>5.28</v>
      </c>
      <c r="G81" s="17">
        <v>115</v>
      </c>
      <c r="H81" s="10">
        <v>0.26</v>
      </c>
      <c r="I81" s="12">
        <v>308</v>
      </c>
      <c r="J81" s="19" t="s">
        <v>894</v>
      </c>
    </row>
    <row r="82" spans="1:10" ht="15">
      <c r="A82" s="5"/>
      <c r="B82" s="37" t="s">
        <v>901</v>
      </c>
      <c r="C82" s="183">
        <v>60</v>
      </c>
      <c r="D82" s="15">
        <v>10.07</v>
      </c>
      <c r="E82" s="15">
        <v>3.75</v>
      </c>
      <c r="F82" s="15">
        <v>5.85</v>
      </c>
      <c r="G82" s="17">
        <v>97</v>
      </c>
      <c r="H82" s="15">
        <v>0.29</v>
      </c>
      <c r="I82" s="12">
        <v>308</v>
      </c>
      <c r="J82" s="19" t="s">
        <v>895</v>
      </c>
    </row>
    <row r="83" spans="1:10" ht="15">
      <c r="A83" s="5"/>
      <c r="B83" s="37" t="s">
        <v>901</v>
      </c>
      <c r="C83" s="183">
        <v>60</v>
      </c>
      <c r="D83" s="15">
        <v>9.69</v>
      </c>
      <c r="E83" s="15">
        <v>3.42</v>
      </c>
      <c r="F83" s="15">
        <v>5.28</v>
      </c>
      <c r="G83" s="17">
        <v>91</v>
      </c>
      <c r="H83" s="10">
        <v>0.24</v>
      </c>
      <c r="I83" s="12">
        <v>308</v>
      </c>
      <c r="J83" s="19" t="s">
        <v>896</v>
      </c>
    </row>
    <row r="84" spans="1:10" ht="15">
      <c r="A84" s="5"/>
      <c r="B84" s="37" t="s">
        <v>901</v>
      </c>
      <c r="C84" s="183">
        <v>60</v>
      </c>
      <c r="D84" s="15">
        <v>11.08</v>
      </c>
      <c r="E84" s="15">
        <v>1.2</v>
      </c>
      <c r="F84" s="15">
        <v>5.85</v>
      </c>
      <c r="G84" s="17">
        <v>79</v>
      </c>
      <c r="H84" s="10">
        <v>0.05</v>
      </c>
      <c r="I84" s="12">
        <v>308</v>
      </c>
      <c r="J84" s="19" t="s">
        <v>897</v>
      </c>
    </row>
    <row r="85" spans="1:10" ht="15">
      <c r="A85" s="5"/>
      <c r="B85" s="37" t="s">
        <v>901</v>
      </c>
      <c r="C85" s="183">
        <v>60</v>
      </c>
      <c r="D85" s="15">
        <v>10.69</v>
      </c>
      <c r="E85" s="15">
        <v>0.87</v>
      </c>
      <c r="F85" s="15">
        <v>5.28</v>
      </c>
      <c r="G85" s="17">
        <v>72</v>
      </c>
      <c r="H85" s="10">
        <v>0</v>
      </c>
      <c r="I85" s="12">
        <v>308</v>
      </c>
      <c r="J85" s="19" t="s">
        <v>898</v>
      </c>
    </row>
    <row r="86" spans="1:10" ht="15">
      <c r="A86" s="5"/>
      <c r="B86" s="37" t="s">
        <v>901</v>
      </c>
      <c r="C86" s="183">
        <v>80</v>
      </c>
      <c r="D86" s="15">
        <v>11.82</v>
      </c>
      <c r="E86" s="15">
        <v>10.55</v>
      </c>
      <c r="F86" s="15">
        <v>7.7</v>
      </c>
      <c r="G86" s="17">
        <v>173</v>
      </c>
      <c r="H86" s="15">
        <v>0.39</v>
      </c>
      <c r="I86" s="12">
        <v>308</v>
      </c>
      <c r="J86" s="19" t="s">
        <v>890</v>
      </c>
    </row>
    <row r="87" spans="1:10" ht="15">
      <c r="A87" s="5"/>
      <c r="B87" s="37" t="s">
        <v>901</v>
      </c>
      <c r="C87" s="183">
        <v>80</v>
      </c>
      <c r="D87" s="15">
        <v>11.33</v>
      </c>
      <c r="E87" s="15">
        <v>10.13</v>
      </c>
      <c r="F87" s="15">
        <v>6.88</v>
      </c>
      <c r="G87" s="17">
        <v>164</v>
      </c>
      <c r="H87" s="10">
        <v>0.32</v>
      </c>
      <c r="I87" s="12">
        <v>308</v>
      </c>
      <c r="J87" s="19" t="s">
        <v>892</v>
      </c>
    </row>
    <row r="88" spans="1:10" ht="15">
      <c r="A88" s="5"/>
      <c r="B88" s="37" t="s">
        <v>901</v>
      </c>
      <c r="C88" s="183">
        <v>80</v>
      </c>
      <c r="D88" s="15">
        <v>12.1</v>
      </c>
      <c r="E88" s="15">
        <v>9.3</v>
      </c>
      <c r="F88" s="15">
        <v>7.7</v>
      </c>
      <c r="G88" s="17">
        <v>163</v>
      </c>
      <c r="H88" s="10">
        <v>0.42</v>
      </c>
      <c r="I88" s="12">
        <v>308</v>
      </c>
      <c r="J88" s="19" t="s">
        <v>893</v>
      </c>
    </row>
    <row r="89" spans="1:10" ht="15">
      <c r="A89" s="5"/>
      <c r="B89" s="37" t="s">
        <v>901</v>
      </c>
      <c r="C89" s="183">
        <v>80</v>
      </c>
      <c r="D89" s="15">
        <v>11.61</v>
      </c>
      <c r="E89" s="15">
        <v>8.88</v>
      </c>
      <c r="F89" s="15">
        <v>6.88</v>
      </c>
      <c r="G89" s="17">
        <v>154</v>
      </c>
      <c r="H89" s="10">
        <v>0.35</v>
      </c>
      <c r="I89" s="12">
        <v>308</v>
      </c>
      <c r="J89" s="19" t="s">
        <v>894</v>
      </c>
    </row>
    <row r="90" spans="1:10" ht="15">
      <c r="A90" s="5"/>
      <c r="B90" s="37" t="s">
        <v>901</v>
      </c>
      <c r="C90" s="183">
        <v>80</v>
      </c>
      <c r="D90" s="15">
        <v>13.5</v>
      </c>
      <c r="E90" s="15">
        <v>5.02</v>
      </c>
      <c r="F90" s="15">
        <v>7.7</v>
      </c>
      <c r="G90" s="17">
        <v>130</v>
      </c>
      <c r="H90" s="15">
        <v>0.39</v>
      </c>
      <c r="I90" s="12">
        <v>308</v>
      </c>
      <c r="J90" s="19" t="s">
        <v>895</v>
      </c>
    </row>
    <row r="91" spans="1:10" ht="15">
      <c r="A91" s="5"/>
      <c r="B91" s="37" t="s">
        <v>901</v>
      </c>
      <c r="C91" s="183">
        <v>80</v>
      </c>
      <c r="D91" s="15">
        <v>13.01</v>
      </c>
      <c r="E91" s="15">
        <v>4.59</v>
      </c>
      <c r="F91" s="15">
        <v>6.88</v>
      </c>
      <c r="G91" s="17">
        <v>121</v>
      </c>
      <c r="H91" s="10">
        <v>0.32</v>
      </c>
      <c r="I91" s="12">
        <v>308</v>
      </c>
      <c r="J91" s="19" t="s">
        <v>896</v>
      </c>
    </row>
    <row r="92" spans="1:10" ht="15">
      <c r="A92" s="5"/>
      <c r="B92" s="37" t="s">
        <v>901</v>
      </c>
      <c r="C92" s="183">
        <v>80</v>
      </c>
      <c r="D92" s="15">
        <v>14.85</v>
      </c>
      <c r="E92" s="15">
        <v>1.6</v>
      </c>
      <c r="F92" s="15">
        <v>7.7</v>
      </c>
      <c r="G92" s="17">
        <v>105</v>
      </c>
      <c r="H92" s="10">
        <v>0.07</v>
      </c>
      <c r="I92" s="12">
        <v>308</v>
      </c>
      <c r="J92" s="19" t="s">
        <v>897</v>
      </c>
    </row>
    <row r="93" spans="1:10" ht="15">
      <c r="A93" s="5"/>
      <c r="B93" s="37" t="s">
        <v>901</v>
      </c>
      <c r="C93" s="183">
        <v>80</v>
      </c>
      <c r="D93" s="15">
        <v>14.35</v>
      </c>
      <c r="E93" s="15">
        <v>1.17</v>
      </c>
      <c r="F93" s="15">
        <v>6.88</v>
      </c>
      <c r="G93" s="17">
        <v>95</v>
      </c>
      <c r="H93" s="18">
        <v>0</v>
      </c>
      <c r="I93" s="12">
        <v>308</v>
      </c>
      <c r="J93" s="19" t="s">
        <v>898</v>
      </c>
    </row>
    <row r="94" spans="1:10" ht="15">
      <c r="A94" s="5" t="s">
        <v>902</v>
      </c>
      <c r="B94" s="37" t="s">
        <v>903</v>
      </c>
      <c r="C94" s="183">
        <v>60</v>
      </c>
      <c r="D94" s="15">
        <v>8.12</v>
      </c>
      <c r="E94" s="15">
        <v>9.21</v>
      </c>
      <c r="F94" s="15">
        <v>5.19</v>
      </c>
      <c r="G94" s="17">
        <v>136</v>
      </c>
      <c r="H94" s="15">
        <v>0.76</v>
      </c>
      <c r="I94" s="12">
        <v>309</v>
      </c>
      <c r="J94" s="19" t="s">
        <v>890</v>
      </c>
    </row>
    <row r="95" spans="1:10" ht="15">
      <c r="A95" s="5"/>
      <c r="B95" s="37" t="s">
        <v>903</v>
      </c>
      <c r="C95" s="183">
        <v>60</v>
      </c>
      <c r="D95" s="15">
        <v>7.76</v>
      </c>
      <c r="E95" s="15">
        <v>8.9</v>
      </c>
      <c r="F95" s="15">
        <v>4.59</v>
      </c>
      <c r="G95" s="17">
        <v>130</v>
      </c>
      <c r="H95" s="10">
        <v>0.71</v>
      </c>
      <c r="I95" s="12">
        <v>309</v>
      </c>
      <c r="J95" s="19" t="s">
        <v>892</v>
      </c>
    </row>
    <row r="96" spans="1:10" ht="15">
      <c r="A96" s="22"/>
      <c r="B96" s="37" t="s">
        <v>903</v>
      </c>
      <c r="C96" s="183">
        <v>60</v>
      </c>
      <c r="D96" s="15">
        <v>8.3</v>
      </c>
      <c r="E96" s="15">
        <v>8.42</v>
      </c>
      <c r="F96" s="15">
        <v>5.19</v>
      </c>
      <c r="G96" s="17">
        <v>130</v>
      </c>
      <c r="H96" s="10">
        <v>0.78</v>
      </c>
      <c r="I96" s="12">
        <v>309</v>
      </c>
      <c r="J96" s="19" t="s">
        <v>893</v>
      </c>
    </row>
    <row r="97" spans="1:10" ht="15">
      <c r="A97" s="22"/>
      <c r="B97" s="37" t="s">
        <v>903</v>
      </c>
      <c r="C97" s="183">
        <v>60</v>
      </c>
      <c r="D97" s="15">
        <v>8.02</v>
      </c>
      <c r="E97" s="15">
        <v>8.38</v>
      </c>
      <c r="F97" s="15">
        <v>4.11</v>
      </c>
      <c r="G97" s="17">
        <v>124</v>
      </c>
      <c r="H97" s="10">
        <v>1.22</v>
      </c>
      <c r="I97" s="12">
        <v>309</v>
      </c>
      <c r="J97" s="19" t="s">
        <v>894</v>
      </c>
    </row>
    <row r="98" spans="1:10" ht="15">
      <c r="A98" s="22"/>
      <c r="B98" s="37" t="s">
        <v>903</v>
      </c>
      <c r="C98" s="183">
        <v>60</v>
      </c>
      <c r="D98" s="15">
        <v>9.27</v>
      </c>
      <c r="E98" s="15">
        <v>5.92</v>
      </c>
      <c r="F98" s="15">
        <v>4.64</v>
      </c>
      <c r="G98" s="17">
        <v>109</v>
      </c>
      <c r="H98" s="15">
        <v>1.27</v>
      </c>
      <c r="I98" s="12">
        <v>309</v>
      </c>
      <c r="J98" s="19" t="s">
        <v>895</v>
      </c>
    </row>
    <row r="99" spans="1:10" ht="15">
      <c r="A99" s="22"/>
      <c r="B99" s="37" t="s">
        <v>903</v>
      </c>
      <c r="C99" s="183">
        <v>60</v>
      </c>
      <c r="D99" s="15">
        <v>8.91</v>
      </c>
      <c r="E99" s="15">
        <v>5.6</v>
      </c>
      <c r="F99" s="15">
        <v>4.11</v>
      </c>
      <c r="G99" s="17">
        <v>103</v>
      </c>
      <c r="H99" s="10">
        <v>1.18</v>
      </c>
      <c r="I99" s="12">
        <v>309</v>
      </c>
      <c r="J99" s="19" t="s">
        <v>896</v>
      </c>
    </row>
    <row r="100" spans="1:10" ht="15">
      <c r="A100" s="22"/>
      <c r="B100" s="37" t="s">
        <v>903</v>
      </c>
      <c r="C100" s="183">
        <v>60</v>
      </c>
      <c r="D100" s="15">
        <v>10.12</v>
      </c>
      <c r="E100" s="15">
        <v>3.71</v>
      </c>
      <c r="F100" s="15">
        <v>4.64</v>
      </c>
      <c r="G100" s="17">
        <v>92</v>
      </c>
      <c r="H100" s="10">
        <v>0.93</v>
      </c>
      <c r="I100" s="12">
        <v>309</v>
      </c>
      <c r="J100" s="19" t="s">
        <v>897</v>
      </c>
    </row>
    <row r="101" spans="1:10" ht="15">
      <c r="A101" s="22"/>
      <c r="B101" s="37" t="s">
        <v>903</v>
      </c>
      <c r="C101" s="183">
        <v>60</v>
      </c>
      <c r="D101" s="15">
        <v>9.76</v>
      </c>
      <c r="E101" s="15">
        <v>3.39</v>
      </c>
      <c r="F101" s="15">
        <v>4.11</v>
      </c>
      <c r="G101" s="17">
        <v>86</v>
      </c>
      <c r="H101" s="10">
        <v>0.85</v>
      </c>
      <c r="I101" s="12">
        <v>309</v>
      </c>
      <c r="J101" s="19" t="s">
        <v>898</v>
      </c>
    </row>
    <row r="102" spans="1:10" ht="15">
      <c r="A102" s="22"/>
      <c r="B102" s="37" t="s">
        <v>903</v>
      </c>
      <c r="C102" s="183">
        <v>80</v>
      </c>
      <c r="D102" s="15">
        <v>10.71</v>
      </c>
      <c r="E102" s="15">
        <v>12.96</v>
      </c>
      <c r="F102" s="15">
        <v>5.07</v>
      </c>
      <c r="G102" s="17">
        <v>180</v>
      </c>
      <c r="H102" s="15">
        <v>1.68</v>
      </c>
      <c r="I102" s="12">
        <v>309</v>
      </c>
      <c r="J102" s="19" t="s">
        <v>890</v>
      </c>
    </row>
    <row r="103" spans="1:10" ht="15">
      <c r="A103" s="22"/>
      <c r="B103" s="37" t="s">
        <v>903</v>
      </c>
      <c r="C103" s="183">
        <v>80</v>
      </c>
      <c r="D103" s="15">
        <v>10.24</v>
      </c>
      <c r="E103" s="15">
        <v>12.55</v>
      </c>
      <c r="F103" s="15">
        <v>4.37</v>
      </c>
      <c r="G103" s="17">
        <v>171</v>
      </c>
      <c r="H103" s="10">
        <v>1.57</v>
      </c>
      <c r="I103" s="12">
        <v>309</v>
      </c>
      <c r="J103" s="19" t="s">
        <v>892</v>
      </c>
    </row>
    <row r="104" spans="1:10" ht="15">
      <c r="A104" s="22"/>
      <c r="B104" s="37" t="s">
        <v>903</v>
      </c>
      <c r="C104" s="183">
        <v>80</v>
      </c>
      <c r="D104" s="15">
        <v>10.95</v>
      </c>
      <c r="E104" s="15">
        <v>11.89</v>
      </c>
      <c r="F104" s="15">
        <v>5.07</v>
      </c>
      <c r="G104" s="17">
        <v>171</v>
      </c>
      <c r="H104" s="10">
        <v>1.73</v>
      </c>
      <c r="I104" s="12">
        <v>309</v>
      </c>
      <c r="J104" s="19" t="s">
        <v>893</v>
      </c>
    </row>
    <row r="105" spans="1:10" ht="15">
      <c r="A105" s="22"/>
      <c r="B105" s="37" t="s">
        <v>903</v>
      </c>
      <c r="C105" s="183">
        <v>80</v>
      </c>
      <c r="D105" s="15">
        <v>10.47</v>
      </c>
      <c r="E105" s="15">
        <v>11.48</v>
      </c>
      <c r="F105" s="15">
        <v>4.37</v>
      </c>
      <c r="G105" s="17">
        <v>163</v>
      </c>
      <c r="H105" s="10">
        <v>1.62</v>
      </c>
      <c r="I105" s="12">
        <v>309</v>
      </c>
      <c r="J105" s="19" t="s">
        <v>894</v>
      </c>
    </row>
    <row r="106" spans="1:10" ht="15">
      <c r="A106" s="22"/>
      <c r="B106" s="37" t="s">
        <v>903</v>
      </c>
      <c r="C106" s="183">
        <v>80</v>
      </c>
      <c r="D106" s="15">
        <v>12.12</v>
      </c>
      <c r="E106" s="15">
        <v>8.22</v>
      </c>
      <c r="F106" s="15">
        <v>3.16</v>
      </c>
      <c r="G106" s="17">
        <v>143</v>
      </c>
      <c r="H106" s="15">
        <v>1.68</v>
      </c>
      <c r="I106" s="12">
        <v>309</v>
      </c>
      <c r="J106" s="19" t="s">
        <v>895</v>
      </c>
    </row>
    <row r="107" spans="1:10" ht="15">
      <c r="A107" s="22"/>
      <c r="B107" s="37" t="s">
        <v>903</v>
      </c>
      <c r="C107" s="183">
        <v>80</v>
      </c>
      <c r="D107" s="15">
        <v>11.65</v>
      </c>
      <c r="E107" s="15">
        <v>7.8</v>
      </c>
      <c r="F107" s="15">
        <v>4.37</v>
      </c>
      <c r="G107" s="17">
        <v>134</v>
      </c>
      <c r="H107" s="10">
        <v>1.57</v>
      </c>
      <c r="I107" s="12">
        <v>309</v>
      </c>
      <c r="J107" s="19" t="s">
        <v>896</v>
      </c>
    </row>
    <row r="108" spans="1:10" ht="15">
      <c r="A108" s="22"/>
      <c r="B108" s="37" t="s">
        <v>903</v>
      </c>
      <c r="C108" s="183">
        <v>80</v>
      </c>
      <c r="D108" s="15">
        <v>13.25</v>
      </c>
      <c r="E108" s="15">
        <v>5.28</v>
      </c>
      <c r="F108" s="15">
        <v>5.07</v>
      </c>
      <c r="G108" s="17">
        <v>121</v>
      </c>
      <c r="H108" s="10">
        <v>124</v>
      </c>
      <c r="I108" s="12">
        <v>309</v>
      </c>
      <c r="J108" s="19" t="s">
        <v>897</v>
      </c>
    </row>
    <row r="109" spans="1:10" ht="15">
      <c r="A109" s="22"/>
      <c r="B109" s="37" t="s">
        <v>903</v>
      </c>
      <c r="C109" s="183">
        <v>80</v>
      </c>
      <c r="D109" s="15">
        <v>12.78</v>
      </c>
      <c r="E109" s="15">
        <v>4.87</v>
      </c>
      <c r="F109" s="15">
        <v>4.37</v>
      </c>
      <c r="G109" s="17">
        <v>112</v>
      </c>
      <c r="H109" s="18">
        <v>1.13</v>
      </c>
      <c r="I109" s="12">
        <v>309</v>
      </c>
      <c r="J109" s="19" t="s">
        <v>898</v>
      </c>
    </row>
    <row r="110" spans="1:10" ht="15">
      <c r="A110" s="5" t="s">
        <v>904</v>
      </c>
      <c r="B110" s="37" t="s">
        <v>295</v>
      </c>
      <c r="C110" s="183">
        <v>55</v>
      </c>
      <c r="D110" s="15">
        <v>9.88</v>
      </c>
      <c r="E110" s="15">
        <v>10.4</v>
      </c>
      <c r="F110" s="15">
        <v>1.84</v>
      </c>
      <c r="G110" s="17">
        <v>140</v>
      </c>
      <c r="H110" s="10">
        <v>0.02</v>
      </c>
      <c r="I110" s="12">
        <v>310</v>
      </c>
      <c r="J110" s="19" t="s">
        <v>905</v>
      </c>
    </row>
    <row r="111" spans="1:10" ht="15">
      <c r="A111" s="5"/>
      <c r="B111" s="37" t="s">
        <v>295</v>
      </c>
      <c r="C111" s="183">
        <v>55</v>
      </c>
      <c r="D111" s="15">
        <v>9.34</v>
      </c>
      <c r="E111" s="15">
        <v>9.21</v>
      </c>
      <c r="F111" s="15">
        <v>1.84</v>
      </c>
      <c r="G111" s="17">
        <v>128</v>
      </c>
      <c r="H111" s="10">
        <v>0.02</v>
      </c>
      <c r="I111" s="12">
        <v>310</v>
      </c>
      <c r="J111" s="19" t="s">
        <v>555</v>
      </c>
    </row>
    <row r="112" spans="1:10" ht="15">
      <c r="A112" s="5"/>
      <c r="B112" s="37" t="s">
        <v>295</v>
      </c>
      <c r="C112" s="183">
        <v>55</v>
      </c>
      <c r="D112" s="15">
        <v>10.24</v>
      </c>
      <c r="E112" s="15">
        <v>5.12</v>
      </c>
      <c r="F112" s="15">
        <v>1.84</v>
      </c>
      <c r="G112" s="17">
        <v>94</v>
      </c>
      <c r="H112" s="10">
        <v>0.02</v>
      </c>
      <c r="I112" s="12">
        <v>310</v>
      </c>
      <c r="J112" s="19" t="s">
        <v>906</v>
      </c>
    </row>
    <row r="113" spans="1:10" ht="15">
      <c r="A113" s="5"/>
      <c r="B113" s="37" t="s">
        <v>295</v>
      </c>
      <c r="C113" s="183">
        <v>73</v>
      </c>
      <c r="D113" s="15">
        <v>13.21</v>
      </c>
      <c r="E113" s="15">
        <v>14.19</v>
      </c>
      <c r="F113" s="15">
        <v>2.45</v>
      </c>
      <c r="G113" s="17">
        <v>190</v>
      </c>
      <c r="H113" s="10">
        <v>0.03</v>
      </c>
      <c r="I113" s="12">
        <v>310</v>
      </c>
      <c r="J113" s="19" t="s">
        <v>905</v>
      </c>
    </row>
    <row r="114" spans="1:10" ht="15">
      <c r="A114" s="5"/>
      <c r="B114" s="37" t="s">
        <v>295</v>
      </c>
      <c r="C114" s="183">
        <v>73</v>
      </c>
      <c r="D114" s="15">
        <v>12.48</v>
      </c>
      <c r="E114" s="15">
        <v>12.59</v>
      </c>
      <c r="F114" s="15">
        <v>2.45</v>
      </c>
      <c r="G114" s="17">
        <v>173</v>
      </c>
      <c r="H114" s="10">
        <v>0.03</v>
      </c>
      <c r="I114" s="12">
        <v>310</v>
      </c>
      <c r="J114" s="19" t="s">
        <v>555</v>
      </c>
    </row>
    <row r="115" spans="1:10" ht="15">
      <c r="A115" s="5"/>
      <c r="B115" s="37" t="s">
        <v>295</v>
      </c>
      <c r="C115" s="183">
        <v>73</v>
      </c>
      <c r="D115" s="15">
        <v>13.69</v>
      </c>
      <c r="E115" s="15">
        <v>7.1</v>
      </c>
      <c r="F115" s="15">
        <v>2.45</v>
      </c>
      <c r="G115" s="17">
        <v>128</v>
      </c>
      <c r="H115" s="10">
        <v>0.03</v>
      </c>
      <c r="I115" s="12">
        <v>310</v>
      </c>
      <c r="J115" s="19" t="s">
        <v>906</v>
      </c>
    </row>
    <row r="116" spans="1:10" ht="15">
      <c r="A116" s="5" t="s">
        <v>907</v>
      </c>
      <c r="B116" s="37" t="s">
        <v>379</v>
      </c>
      <c r="C116" s="183">
        <v>55</v>
      </c>
      <c r="D116" s="15">
        <v>9.47</v>
      </c>
      <c r="E116" s="15">
        <v>9.02</v>
      </c>
      <c r="F116" s="15">
        <v>2.52</v>
      </c>
      <c r="G116" s="17">
        <v>129</v>
      </c>
      <c r="H116" s="10">
        <v>0</v>
      </c>
      <c r="I116" s="12">
        <v>311</v>
      </c>
      <c r="J116" s="19" t="s">
        <v>905</v>
      </c>
    </row>
    <row r="117" spans="1:10" ht="15">
      <c r="A117" s="5"/>
      <c r="B117" s="37" t="s">
        <v>379</v>
      </c>
      <c r="C117" s="183">
        <v>55</v>
      </c>
      <c r="D117" s="15">
        <v>8.93</v>
      </c>
      <c r="E117" s="15">
        <v>7.83</v>
      </c>
      <c r="F117" s="15">
        <v>2.52</v>
      </c>
      <c r="G117" s="17">
        <v>116</v>
      </c>
      <c r="H117" s="10">
        <v>0</v>
      </c>
      <c r="I117" s="12">
        <v>311</v>
      </c>
      <c r="J117" s="19" t="s">
        <v>555</v>
      </c>
    </row>
    <row r="118" spans="1:10" ht="15">
      <c r="A118" s="22"/>
      <c r="B118" s="37" t="s">
        <v>379</v>
      </c>
      <c r="C118" s="183">
        <v>55</v>
      </c>
      <c r="D118" s="15">
        <v>9.83</v>
      </c>
      <c r="E118" s="15">
        <v>3.74</v>
      </c>
      <c r="F118" s="15">
        <v>2.52</v>
      </c>
      <c r="G118" s="17">
        <v>83</v>
      </c>
      <c r="H118" s="10">
        <v>0</v>
      </c>
      <c r="I118" s="12">
        <v>311</v>
      </c>
      <c r="J118" s="19" t="s">
        <v>906</v>
      </c>
    </row>
    <row r="119" spans="1:10" ht="15">
      <c r="A119" s="22"/>
      <c r="B119" s="37" t="s">
        <v>379</v>
      </c>
      <c r="C119" s="183">
        <v>75</v>
      </c>
      <c r="D119" s="15">
        <v>12.7</v>
      </c>
      <c r="E119" s="15">
        <v>12.08</v>
      </c>
      <c r="F119" s="15">
        <v>3.39</v>
      </c>
      <c r="G119" s="17">
        <v>173</v>
      </c>
      <c r="H119" s="10">
        <v>0</v>
      </c>
      <c r="I119" s="12">
        <v>311</v>
      </c>
      <c r="J119" s="19" t="s">
        <v>905</v>
      </c>
    </row>
    <row r="120" spans="1:10" ht="15">
      <c r="A120" s="22"/>
      <c r="B120" s="37" t="s">
        <v>379</v>
      </c>
      <c r="C120" s="183">
        <v>75</v>
      </c>
      <c r="D120" s="15">
        <v>11.97</v>
      </c>
      <c r="E120" s="15">
        <v>10.48</v>
      </c>
      <c r="F120" s="15">
        <v>3.39</v>
      </c>
      <c r="G120" s="17">
        <v>156</v>
      </c>
      <c r="H120" s="10">
        <v>0</v>
      </c>
      <c r="I120" s="12">
        <v>311</v>
      </c>
      <c r="J120" s="19" t="s">
        <v>555</v>
      </c>
    </row>
    <row r="121" spans="1:10" ht="15">
      <c r="A121" s="22"/>
      <c r="B121" s="37" t="s">
        <v>379</v>
      </c>
      <c r="C121" s="183">
        <v>75</v>
      </c>
      <c r="D121" s="15">
        <v>13.18</v>
      </c>
      <c r="E121" s="15">
        <v>4.99</v>
      </c>
      <c r="F121" s="15">
        <v>3.39</v>
      </c>
      <c r="G121" s="17">
        <v>111</v>
      </c>
      <c r="H121" s="10">
        <v>0</v>
      </c>
      <c r="I121" s="12">
        <v>311</v>
      </c>
      <c r="J121" s="19" t="s">
        <v>906</v>
      </c>
    </row>
    <row r="122" spans="1:10" ht="15">
      <c r="A122" s="5" t="s">
        <v>908</v>
      </c>
      <c r="B122" s="37" t="s">
        <v>909</v>
      </c>
      <c r="C122" s="183">
        <v>60</v>
      </c>
      <c r="D122" s="15">
        <v>17.03</v>
      </c>
      <c r="E122" s="15">
        <v>14.14</v>
      </c>
      <c r="F122" s="15">
        <v>5.3</v>
      </c>
      <c r="G122" s="17">
        <v>217</v>
      </c>
      <c r="H122" s="15">
        <v>0.03</v>
      </c>
      <c r="I122" s="12">
        <v>312</v>
      </c>
      <c r="J122" s="19" t="s">
        <v>890</v>
      </c>
    </row>
    <row r="123" spans="1:10" ht="15">
      <c r="A123" s="5"/>
      <c r="B123" s="37" t="s">
        <v>909</v>
      </c>
      <c r="C123" s="183">
        <v>60</v>
      </c>
      <c r="D123" s="15">
        <v>12.59</v>
      </c>
      <c r="E123" s="15">
        <v>10.29</v>
      </c>
      <c r="F123" s="15">
        <v>3.52</v>
      </c>
      <c r="G123" s="17">
        <v>157</v>
      </c>
      <c r="H123" s="10">
        <v>0</v>
      </c>
      <c r="I123" s="12">
        <v>312</v>
      </c>
      <c r="J123" s="19" t="s">
        <v>892</v>
      </c>
    </row>
    <row r="124" spans="1:10" ht="15">
      <c r="A124" s="22"/>
      <c r="B124" s="37" t="s">
        <v>909</v>
      </c>
      <c r="C124" s="183">
        <v>60</v>
      </c>
      <c r="D124" s="15">
        <v>10.64</v>
      </c>
      <c r="E124" s="15">
        <v>9.97</v>
      </c>
      <c r="F124" s="15">
        <v>3.79</v>
      </c>
      <c r="G124" s="17">
        <v>147</v>
      </c>
      <c r="H124" s="10">
        <v>0.37</v>
      </c>
      <c r="I124" s="12">
        <v>312</v>
      </c>
      <c r="J124" s="19" t="s">
        <v>893</v>
      </c>
    </row>
    <row r="125" spans="1:10" ht="15">
      <c r="A125" s="22"/>
      <c r="B125" s="37" t="s">
        <v>909</v>
      </c>
      <c r="C125" s="183">
        <v>60</v>
      </c>
      <c r="D125" s="15">
        <v>10.47</v>
      </c>
      <c r="E125" s="15">
        <v>9.82</v>
      </c>
      <c r="F125" s="15">
        <v>3.52</v>
      </c>
      <c r="G125" s="17">
        <v>144</v>
      </c>
      <c r="H125" s="10">
        <v>0.34</v>
      </c>
      <c r="I125" s="12">
        <v>312</v>
      </c>
      <c r="J125" s="19" t="s">
        <v>894</v>
      </c>
    </row>
    <row r="126" spans="1:10" ht="15">
      <c r="A126" s="22"/>
      <c r="B126" s="37" t="s">
        <v>909</v>
      </c>
      <c r="C126" s="183">
        <v>60</v>
      </c>
      <c r="D126" s="15">
        <v>13.29</v>
      </c>
      <c r="E126" s="15">
        <v>2.52</v>
      </c>
      <c r="F126" s="15">
        <v>3.79</v>
      </c>
      <c r="G126" s="17">
        <v>91</v>
      </c>
      <c r="H126" s="10">
        <v>0.02</v>
      </c>
      <c r="I126" s="12">
        <v>312</v>
      </c>
      <c r="J126" s="19" t="s">
        <v>897</v>
      </c>
    </row>
    <row r="127" spans="1:10" ht="15">
      <c r="A127" s="22"/>
      <c r="B127" s="37" t="s">
        <v>909</v>
      </c>
      <c r="C127" s="183">
        <v>60</v>
      </c>
      <c r="D127" s="15">
        <v>13.13</v>
      </c>
      <c r="E127" s="15">
        <v>2.38</v>
      </c>
      <c r="F127" s="15">
        <v>3.52</v>
      </c>
      <c r="G127" s="17">
        <v>88</v>
      </c>
      <c r="H127" s="10">
        <v>0</v>
      </c>
      <c r="I127" s="12">
        <v>312</v>
      </c>
      <c r="J127" s="19" t="s">
        <v>898</v>
      </c>
    </row>
    <row r="128" spans="1:10" ht="15">
      <c r="A128" s="22"/>
      <c r="B128" s="37" t="s">
        <v>909</v>
      </c>
      <c r="C128" s="183">
        <v>80</v>
      </c>
      <c r="D128" s="15">
        <v>17.03</v>
      </c>
      <c r="E128" s="15">
        <v>14.14</v>
      </c>
      <c r="F128" s="15">
        <v>5.3</v>
      </c>
      <c r="G128" s="17">
        <v>217</v>
      </c>
      <c r="H128" s="15">
        <v>0.03</v>
      </c>
      <c r="I128" s="12">
        <v>312</v>
      </c>
      <c r="J128" s="19" t="s">
        <v>890</v>
      </c>
    </row>
    <row r="129" spans="1:10" ht="15">
      <c r="A129" s="22"/>
      <c r="B129" s="37" t="s">
        <v>909</v>
      </c>
      <c r="C129" s="183">
        <v>80</v>
      </c>
      <c r="D129" s="15">
        <v>17.03</v>
      </c>
      <c r="E129" s="15">
        <v>14.14</v>
      </c>
      <c r="F129" s="15">
        <v>5.3</v>
      </c>
      <c r="G129" s="17">
        <v>217</v>
      </c>
      <c r="H129" s="15">
        <v>0.03</v>
      </c>
      <c r="I129" s="12">
        <v>312</v>
      </c>
      <c r="J129" s="19" t="s">
        <v>892</v>
      </c>
    </row>
    <row r="130" spans="1:10" ht="15">
      <c r="A130" s="22"/>
      <c r="B130" s="37" t="s">
        <v>909</v>
      </c>
      <c r="C130" s="183">
        <v>80</v>
      </c>
      <c r="D130" s="15">
        <v>14.21</v>
      </c>
      <c r="E130" s="15">
        <v>13.51</v>
      </c>
      <c r="F130" s="15">
        <v>5.3</v>
      </c>
      <c r="G130" s="17">
        <v>200</v>
      </c>
      <c r="H130" s="10">
        <v>0.49</v>
      </c>
      <c r="I130" s="12">
        <v>312</v>
      </c>
      <c r="J130" s="19" t="s">
        <v>893</v>
      </c>
    </row>
    <row r="131" spans="1:10" ht="15">
      <c r="A131" s="22"/>
      <c r="B131" s="37" t="s">
        <v>909</v>
      </c>
      <c r="C131" s="183">
        <v>80</v>
      </c>
      <c r="D131" s="15">
        <v>13.99</v>
      </c>
      <c r="E131" s="15">
        <v>13.32</v>
      </c>
      <c r="F131" s="15">
        <v>4.93</v>
      </c>
      <c r="G131" s="17">
        <v>196</v>
      </c>
      <c r="H131" s="10">
        <v>0.46</v>
      </c>
      <c r="I131" s="12">
        <v>312</v>
      </c>
      <c r="J131" s="19" t="s">
        <v>894</v>
      </c>
    </row>
    <row r="132" spans="1:10" ht="15">
      <c r="A132" s="22"/>
      <c r="B132" s="37" t="s">
        <v>909</v>
      </c>
      <c r="C132" s="183">
        <v>80</v>
      </c>
      <c r="D132" s="15">
        <v>17.75</v>
      </c>
      <c r="E132" s="15">
        <v>3.58</v>
      </c>
      <c r="F132" s="15">
        <v>5.3</v>
      </c>
      <c r="G132" s="17">
        <v>124</v>
      </c>
      <c r="H132" s="10">
        <v>0.03</v>
      </c>
      <c r="I132" s="12">
        <v>312</v>
      </c>
      <c r="J132" s="19" t="s">
        <v>897</v>
      </c>
    </row>
    <row r="133" spans="1:10" ht="15">
      <c r="A133" s="22"/>
      <c r="B133" s="37" t="s">
        <v>909</v>
      </c>
      <c r="C133" s="183">
        <v>80</v>
      </c>
      <c r="D133" s="15">
        <v>17.53</v>
      </c>
      <c r="E133" s="15">
        <v>3.39</v>
      </c>
      <c r="F133" s="15">
        <v>4.93</v>
      </c>
      <c r="G133" s="17">
        <v>120</v>
      </c>
      <c r="H133" s="17">
        <v>0</v>
      </c>
      <c r="I133" s="12">
        <v>312</v>
      </c>
      <c r="J133" s="19" t="s">
        <v>898</v>
      </c>
    </row>
  </sheetData>
  <sheetProtection/>
  <mergeCells count="5">
    <mergeCell ref="J1:J2"/>
    <mergeCell ref="B1:B2"/>
    <mergeCell ref="C1:C2"/>
    <mergeCell ref="D1:G1"/>
    <mergeCell ref="H1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7"/>
  <sheetViews>
    <sheetView zoomScalePageLayoutView="0" workbookViewId="0" topLeftCell="A304">
      <selection activeCell="A317" sqref="A317:H317"/>
    </sheetView>
  </sheetViews>
  <sheetFormatPr defaultColWidth="10.375" defaultRowHeight="12.75"/>
  <cols>
    <col min="1" max="1" width="57.00390625" style="87" customWidth="1"/>
    <col min="2" max="2" width="8.125" style="102" customWidth="1"/>
    <col min="3" max="7" width="10.375" style="95" customWidth="1"/>
    <col min="8" max="8" width="9.00390625" style="87" customWidth="1"/>
    <col min="9" max="9" width="23.375" style="20" customWidth="1"/>
    <col min="10" max="16384" width="10.375" style="20" customWidth="1"/>
  </cols>
  <sheetData>
    <row r="1" spans="1:9" ht="15">
      <c r="A1" s="419" t="s">
        <v>60</v>
      </c>
      <c r="B1" s="435" t="s">
        <v>422</v>
      </c>
      <c r="C1" s="419" t="s">
        <v>423</v>
      </c>
      <c r="D1" s="419"/>
      <c r="E1" s="419"/>
      <c r="F1" s="419"/>
      <c r="G1" s="432" t="s">
        <v>424</v>
      </c>
      <c r="I1" s="37"/>
    </row>
    <row r="2" spans="1:9" ht="46.5">
      <c r="A2" s="419"/>
      <c r="B2" s="435"/>
      <c r="C2" s="53" t="s">
        <v>425</v>
      </c>
      <c r="D2" s="53" t="s">
        <v>426</v>
      </c>
      <c r="E2" s="53" t="s">
        <v>427</v>
      </c>
      <c r="F2" s="53" t="s">
        <v>428</v>
      </c>
      <c r="G2" s="432"/>
      <c r="I2" s="37"/>
    </row>
    <row r="3" spans="1:9" ht="15">
      <c r="A3" s="37" t="s">
        <v>910</v>
      </c>
      <c r="B3" s="198">
        <v>60</v>
      </c>
      <c r="C3" s="26">
        <v>15.456999999999999</v>
      </c>
      <c r="D3" s="26">
        <v>4.885</v>
      </c>
      <c r="E3" s="26">
        <v>0.46599999999999997</v>
      </c>
      <c r="F3" s="26">
        <v>107.34</v>
      </c>
      <c r="G3" s="26">
        <v>1.175</v>
      </c>
      <c r="H3" s="12">
        <v>242</v>
      </c>
      <c r="I3" s="29" t="s">
        <v>915</v>
      </c>
    </row>
    <row r="4" spans="1:9" ht="15">
      <c r="A4" s="37" t="s">
        <v>910</v>
      </c>
      <c r="B4" s="198">
        <v>80</v>
      </c>
      <c r="C4" s="27">
        <v>20.609333333333332</v>
      </c>
      <c r="D4" s="27">
        <v>6.513333333333334</v>
      </c>
      <c r="E4" s="27">
        <v>0.6213333333333333</v>
      </c>
      <c r="F4" s="27">
        <v>143.12</v>
      </c>
      <c r="G4" s="27">
        <v>1.5666666666666669</v>
      </c>
      <c r="H4" s="12">
        <v>242</v>
      </c>
      <c r="I4" s="16" t="s">
        <v>915</v>
      </c>
    </row>
    <row r="5" spans="1:9" ht="15">
      <c r="A5" s="37" t="s">
        <v>910</v>
      </c>
      <c r="B5" s="198">
        <v>60</v>
      </c>
      <c r="C5" s="26">
        <v>12.007</v>
      </c>
      <c r="D5" s="26">
        <v>0.685</v>
      </c>
      <c r="E5" s="26">
        <v>0.46599999999999997</v>
      </c>
      <c r="F5" s="26">
        <v>56.34</v>
      </c>
      <c r="G5" s="26">
        <v>0.875</v>
      </c>
      <c r="H5" s="12">
        <v>242</v>
      </c>
      <c r="I5" s="16" t="s">
        <v>916</v>
      </c>
    </row>
    <row r="6" spans="1:9" ht="15">
      <c r="A6" s="37" t="s">
        <v>910</v>
      </c>
      <c r="B6" s="198">
        <v>80</v>
      </c>
      <c r="C6" s="27">
        <v>16.009333333333334</v>
      </c>
      <c r="D6" s="27">
        <v>0.9133333333333333</v>
      </c>
      <c r="E6" s="27">
        <v>0.6213333333333333</v>
      </c>
      <c r="F6" s="27">
        <v>75.12</v>
      </c>
      <c r="G6" s="27">
        <v>1.1666666666666667</v>
      </c>
      <c r="H6" s="12">
        <v>242</v>
      </c>
      <c r="I6" s="16" t="s">
        <v>916</v>
      </c>
    </row>
    <row r="7" spans="1:9" ht="15">
      <c r="A7" s="104" t="s">
        <v>380</v>
      </c>
      <c r="B7" s="198">
        <v>60</v>
      </c>
      <c r="C7" s="28">
        <v>13.795999999999998</v>
      </c>
      <c r="D7" s="28">
        <v>6.086</v>
      </c>
      <c r="E7" s="28">
        <v>1.038</v>
      </c>
      <c r="F7" s="28">
        <v>113.8</v>
      </c>
      <c r="G7" s="28">
        <v>0.5800000000000001</v>
      </c>
      <c r="H7" s="12">
        <v>243</v>
      </c>
      <c r="I7" s="29" t="s">
        <v>915</v>
      </c>
    </row>
    <row r="8" spans="1:9" ht="15">
      <c r="A8" s="104" t="s">
        <v>380</v>
      </c>
      <c r="B8" s="198">
        <v>80</v>
      </c>
      <c r="C8" s="28">
        <v>18.394666666666662</v>
      </c>
      <c r="D8" s="28">
        <v>8.114666666666666</v>
      </c>
      <c r="E8" s="28">
        <v>1.384</v>
      </c>
      <c r="F8" s="28">
        <v>151.73333333333335</v>
      </c>
      <c r="G8" s="28">
        <v>0.7733333333333334</v>
      </c>
      <c r="H8" s="12">
        <v>243</v>
      </c>
      <c r="I8" s="16" t="s">
        <v>915</v>
      </c>
    </row>
    <row r="9" spans="1:9" ht="15">
      <c r="A9" s="104" t="s">
        <v>381</v>
      </c>
      <c r="B9" s="198">
        <v>60</v>
      </c>
      <c r="C9" s="28">
        <v>10.851999999999999</v>
      </c>
      <c r="D9" s="28">
        <v>2.502</v>
      </c>
      <c r="E9" s="28">
        <v>1.038</v>
      </c>
      <c r="F9" s="28">
        <v>70.28</v>
      </c>
      <c r="G9" s="28">
        <v>0.324</v>
      </c>
      <c r="H9" s="12">
        <v>243</v>
      </c>
      <c r="I9" s="16" t="s">
        <v>916</v>
      </c>
    </row>
    <row r="10" spans="1:9" ht="15">
      <c r="A10" s="104" t="s">
        <v>381</v>
      </c>
      <c r="B10" s="198">
        <v>80</v>
      </c>
      <c r="C10" s="28">
        <v>14.469333333333331</v>
      </c>
      <c r="D10" s="28">
        <v>3.3359999999999994</v>
      </c>
      <c r="E10" s="28">
        <v>1.384</v>
      </c>
      <c r="F10" s="28">
        <v>93.70666666666666</v>
      </c>
      <c r="G10" s="28">
        <v>0.43200000000000005</v>
      </c>
      <c r="H10" s="12">
        <v>243</v>
      </c>
      <c r="I10" s="16" t="s">
        <v>916</v>
      </c>
    </row>
    <row r="11" spans="1:9" ht="15">
      <c r="A11" s="37" t="s">
        <v>231</v>
      </c>
      <c r="B11" s="198">
        <v>60</v>
      </c>
      <c r="C11" s="26">
        <v>6.503</v>
      </c>
      <c r="D11" s="26">
        <v>1.9789999999999999</v>
      </c>
      <c r="E11" s="26">
        <v>1.889</v>
      </c>
      <c r="F11" s="26">
        <v>51.57</v>
      </c>
      <c r="G11" s="26">
        <v>1.72</v>
      </c>
      <c r="H11" s="12">
        <v>244</v>
      </c>
      <c r="I11" s="16" t="s">
        <v>915</v>
      </c>
    </row>
    <row r="12" spans="1:9" ht="15">
      <c r="A12" s="37" t="s">
        <v>231</v>
      </c>
      <c r="B12" s="198">
        <v>80</v>
      </c>
      <c r="C12" s="27">
        <v>8.670666666666666</v>
      </c>
      <c r="D12" s="27">
        <v>2.6386666666666665</v>
      </c>
      <c r="E12" s="27">
        <v>2.518666666666667</v>
      </c>
      <c r="F12" s="27">
        <v>68.76</v>
      </c>
      <c r="G12" s="27">
        <v>2.2933333333333334</v>
      </c>
      <c r="H12" s="12">
        <v>244</v>
      </c>
      <c r="I12" s="16" t="s">
        <v>915</v>
      </c>
    </row>
    <row r="13" spans="1:9" ht="15">
      <c r="A13" s="37" t="s">
        <v>230</v>
      </c>
      <c r="B13" s="198">
        <v>60</v>
      </c>
      <c r="C13" s="26">
        <v>5.122999999999999</v>
      </c>
      <c r="D13" s="26">
        <v>0.29900000000000004</v>
      </c>
      <c r="E13" s="26">
        <v>1.889</v>
      </c>
      <c r="F13" s="26">
        <v>31.17</v>
      </c>
      <c r="G13" s="26">
        <v>1.5999999999999999</v>
      </c>
      <c r="H13" s="12">
        <v>244</v>
      </c>
      <c r="I13" s="16" t="s">
        <v>916</v>
      </c>
    </row>
    <row r="14" spans="1:9" ht="15">
      <c r="A14" s="37" t="s">
        <v>230</v>
      </c>
      <c r="B14" s="198">
        <v>80</v>
      </c>
      <c r="C14" s="27">
        <v>6.830666666666666</v>
      </c>
      <c r="D14" s="27">
        <v>0.3986666666666667</v>
      </c>
      <c r="E14" s="27">
        <v>2.518666666666667</v>
      </c>
      <c r="F14" s="27">
        <v>41.56</v>
      </c>
      <c r="G14" s="27">
        <v>2.1333333333333333</v>
      </c>
      <c r="H14" s="12">
        <v>244</v>
      </c>
      <c r="I14" s="16" t="s">
        <v>916</v>
      </c>
    </row>
    <row r="15" spans="1:9" ht="15">
      <c r="A15" s="37" t="s">
        <v>229</v>
      </c>
      <c r="B15" s="198">
        <v>60</v>
      </c>
      <c r="C15" s="26">
        <v>14.993</v>
      </c>
      <c r="D15" s="26">
        <v>4.749</v>
      </c>
      <c r="E15" s="26">
        <v>0.16399999999999998</v>
      </c>
      <c r="F15" s="26">
        <v>103.02</v>
      </c>
      <c r="G15" s="26">
        <v>0.857</v>
      </c>
      <c r="H15" s="12">
        <v>245</v>
      </c>
      <c r="I15" s="16" t="s">
        <v>915</v>
      </c>
    </row>
    <row r="16" spans="1:9" ht="15">
      <c r="A16" s="37" t="s">
        <v>229</v>
      </c>
      <c r="B16" s="198">
        <v>80</v>
      </c>
      <c r="C16" s="27">
        <v>19.99066666666667</v>
      </c>
      <c r="D16" s="27">
        <v>6.332</v>
      </c>
      <c r="E16" s="27">
        <v>0.21866666666666662</v>
      </c>
      <c r="F16" s="27">
        <v>137.35999999999999</v>
      </c>
      <c r="G16" s="27">
        <v>1.1426666666666667</v>
      </c>
      <c r="H16" s="12">
        <v>245</v>
      </c>
      <c r="I16" s="16" t="s">
        <v>915</v>
      </c>
    </row>
    <row r="17" spans="1:9" ht="15">
      <c r="A17" s="37" t="s">
        <v>382</v>
      </c>
      <c r="B17" s="198">
        <v>60</v>
      </c>
      <c r="C17" s="26">
        <v>11.794000000000002</v>
      </c>
      <c r="D17" s="26">
        <v>0.67</v>
      </c>
      <c r="E17" s="26">
        <v>0.16399999999999998</v>
      </c>
      <c r="F17" s="26">
        <v>54.1</v>
      </c>
      <c r="G17" s="26">
        <v>0.5700000000000001</v>
      </c>
      <c r="H17" s="12">
        <v>245</v>
      </c>
      <c r="I17" s="16" t="s">
        <v>916</v>
      </c>
    </row>
    <row r="18" spans="1:9" ht="15">
      <c r="A18" s="37" t="s">
        <v>382</v>
      </c>
      <c r="B18" s="198">
        <v>80</v>
      </c>
      <c r="C18" s="27">
        <v>15.725333333333335</v>
      </c>
      <c r="D18" s="27">
        <v>0.8933333333333333</v>
      </c>
      <c r="E18" s="27">
        <v>0.21866666666666662</v>
      </c>
      <c r="F18" s="27">
        <v>72.13333333333334</v>
      </c>
      <c r="G18" s="27">
        <v>0.7600000000000001</v>
      </c>
      <c r="H18" s="12">
        <v>245</v>
      </c>
      <c r="I18" s="16" t="s">
        <v>916</v>
      </c>
    </row>
    <row r="19" spans="1:9" ht="15">
      <c r="A19" s="37" t="s">
        <v>228</v>
      </c>
      <c r="B19" s="198">
        <v>60</v>
      </c>
      <c r="C19" s="26">
        <v>11.997</v>
      </c>
      <c r="D19" s="26">
        <v>6.949</v>
      </c>
      <c r="E19" s="26">
        <v>1.9</v>
      </c>
      <c r="F19" s="26">
        <v>118.08</v>
      </c>
      <c r="G19" s="26">
        <v>1.811</v>
      </c>
      <c r="H19" s="12">
        <v>246</v>
      </c>
      <c r="I19" s="16" t="s">
        <v>915</v>
      </c>
    </row>
    <row r="20" spans="1:9" ht="15">
      <c r="A20" s="37" t="s">
        <v>228</v>
      </c>
      <c r="B20" s="198">
        <v>80</v>
      </c>
      <c r="C20" s="27">
        <v>15.995999999999999</v>
      </c>
      <c r="D20" s="27">
        <v>9.265333333333333</v>
      </c>
      <c r="E20" s="27">
        <v>2.533333333333333</v>
      </c>
      <c r="F20" s="27">
        <v>157.44</v>
      </c>
      <c r="G20" s="27">
        <v>2.4146666666666667</v>
      </c>
      <c r="H20" s="12">
        <v>246</v>
      </c>
      <c r="I20" s="16" t="s">
        <v>915</v>
      </c>
    </row>
    <row r="21" spans="1:9" ht="15">
      <c r="A21" s="37" t="s">
        <v>227</v>
      </c>
      <c r="B21" s="198">
        <v>60</v>
      </c>
      <c r="C21" s="26">
        <v>9.466999999999999</v>
      </c>
      <c r="D21" s="26">
        <v>3.8689999999999998</v>
      </c>
      <c r="E21" s="26">
        <v>1.9</v>
      </c>
      <c r="F21" s="26">
        <v>80.68</v>
      </c>
      <c r="G21" s="26">
        <v>1.591</v>
      </c>
      <c r="H21" s="12">
        <v>246</v>
      </c>
      <c r="I21" s="16" t="s">
        <v>916</v>
      </c>
    </row>
    <row r="22" spans="1:9" ht="15">
      <c r="A22" s="37" t="s">
        <v>227</v>
      </c>
      <c r="B22" s="198">
        <v>80</v>
      </c>
      <c r="C22" s="27">
        <v>12.622666666666664</v>
      </c>
      <c r="D22" s="27">
        <v>5.158666666666666</v>
      </c>
      <c r="E22" s="27">
        <v>2.533333333333333</v>
      </c>
      <c r="F22" s="27">
        <v>107.57333333333334</v>
      </c>
      <c r="G22" s="27">
        <v>2.1213333333333333</v>
      </c>
      <c r="H22" s="12">
        <v>246</v>
      </c>
      <c r="I22" s="16" t="s">
        <v>916</v>
      </c>
    </row>
    <row r="23" spans="1:9" ht="15">
      <c r="A23" s="37" t="s">
        <v>226</v>
      </c>
      <c r="B23" s="198">
        <v>60</v>
      </c>
      <c r="C23" s="26">
        <v>7.9555</v>
      </c>
      <c r="D23" s="26">
        <v>5.438750000000001</v>
      </c>
      <c r="E23" s="26">
        <v>1.9377499999999999</v>
      </c>
      <c r="F23" s="26">
        <v>88.61875</v>
      </c>
      <c r="G23" s="26">
        <v>2.358</v>
      </c>
      <c r="H23" s="12">
        <v>247</v>
      </c>
      <c r="I23" s="16" t="s">
        <v>917</v>
      </c>
    </row>
    <row r="24" spans="1:9" ht="15">
      <c r="A24" s="37" t="s">
        <v>226</v>
      </c>
      <c r="B24" s="198">
        <v>80</v>
      </c>
      <c r="C24" s="27">
        <v>10.607333333333333</v>
      </c>
      <c r="D24" s="27">
        <v>7.251666666666667</v>
      </c>
      <c r="E24" s="27">
        <v>2.5836666666666663</v>
      </c>
      <c r="F24" s="27">
        <v>118.15833333333333</v>
      </c>
      <c r="G24" s="27">
        <v>3.144</v>
      </c>
      <c r="H24" s="12">
        <v>247</v>
      </c>
      <c r="I24" s="16" t="s">
        <v>917</v>
      </c>
    </row>
    <row r="25" spans="1:9" ht="15">
      <c r="A25" s="37" t="s">
        <v>225</v>
      </c>
      <c r="B25" s="198">
        <v>60</v>
      </c>
      <c r="C25" s="26">
        <v>6.253500000000001</v>
      </c>
      <c r="D25" s="26">
        <v>3.3667500000000006</v>
      </c>
      <c r="E25" s="26">
        <v>1.9377499999999999</v>
      </c>
      <c r="F25" s="26">
        <v>63.45875</v>
      </c>
      <c r="G25" s="26">
        <v>2.21</v>
      </c>
      <c r="H25" s="12">
        <v>247</v>
      </c>
      <c r="I25" s="16" t="s">
        <v>918</v>
      </c>
    </row>
    <row r="26" spans="1:9" ht="15">
      <c r="A26" s="37" t="s">
        <v>225</v>
      </c>
      <c r="B26" s="198">
        <v>80</v>
      </c>
      <c r="C26" s="27">
        <v>8.338000000000001</v>
      </c>
      <c r="D26" s="27">
        <v>4.489000000000001</v>
      </c>
      <c r="E26" s="27">
        <v>2.5836666666666663</v>
      </c>
      <c r="F26" s="27">
        <v>84.61166666666668</v>
      </c>
      <c r="G26" s="27">
        <v>2.9466666666666668</v>
      </c>
      <c r="H26" s="12">
        <v>247</v>
      </c>
      <c r="I26" s="16" t="s">
        <v>918</v>
      </c>
    </row>
    <row r="27" spans="1:9" ht="15">
      <c r="A27" s="37" t="s">
        <v>224</v>
      </c>
      <c r="B27" s="198">
        <v>60</v>
      </c>
      <c r="C27" s="26">
        <v>10.133</v>
      </c>
      <c r="D27" s="26">
        <v>7.5600000000000005</v>
      </c>
      <c r="E27" s="26">
        <v>3.4109999999999996</v>
      </c>
      <c r="F27" s="26">
        <v>123.08000000000001</v>
      </c>
      <c r="G27" s="26">
        <v>10.264999999999999</v>
      </c>
      <c r="H27" s="12">
        <v>248</v>
      </c>
      <c r="I27" s="16" t="s">
        <v>919</v>
      </c>
    </row>
    <row r="28" spans="1:9" ht="15">
      <c r="A28" s="37" t="s">
        <v>224</v>
      </c>
      <c r="B28" s="198">
        <v>80</v>
      </c>
      <c r="C28" s="27">
        <v>13.510666666666665</v>
      </c>
      <c r="D28" s="27">
        <v>10.08</v>
      </c>
      <c r="E28" s="27">
        <v>4.547999999999999</v>
      </c>
      <c r="F28" s="27">
        <v>164.10666666666668</v>
      </c>
      <c r="G28" s="27">
        <v>13.686666666666664</v>
      </c>
      <c r="H28" s="12">
        <v>248</v>
      </c>
      <c r="I28" s="16" t="s">
        <v>919</v>
      </c>
    </row>
    <row r="29" spans="1:9" ht="15">
      <c r="A29" s="37" t="s">
        <v>223</v>
      </c>
      <c r="B29" s="198">
        <v>60</v>
      </c>
      <c r="C29" s="26">
        <v>8.431000000000001</v>
      </c>
      <c r="D29" s="26">
        <v>5.488</v>
      </c>
      <c r="E29" s="26">
        <v>3.4109999999999996</v>
      </c>
      <c r="F29" s="26">
        <v>97.92</v>
      </c>
      <c r="G29" s="26">
        <v>10.116999999999999</v>
      </c>
      <c r="H29" s="12">
        <v>248</v>
      </c>
      <c r="I29" s="16" t="s">
        <v>920</v>
      </c>
    </row>
    <row r="30" spans="1:9" ht="15">
      <c r="A30" s="37" t="s">
        <v>223</v>
      </c>
      <c r="B30" s="198">
        <v>80</v>
      </c>
      <c r="C30" s="27">
        <v>11.241333333333333</v>
      </c>
      <c r="D30" s="27">
        <v>7.317333333333334</v>
      </c>
      <c r="E30" s="27">
        <v>4.547999999999999</v>
      </c>
      <c r="F30" s="27">
        <v>130.56</v>
      </c>
      <c r="G30" s="27">
        <v>13.489333333333333</v>
      </c>
      <c r="H30" s="12">
        <v>248</v>
      </c>
      <c r="I30" s="16" t="s">
        <v>920</v>
      </c>
    </row>
    <row r="31" spans="1:9" ht="15">
      <c r="A31" s="37" t="s">
        <v>222</v>
      </c>
      <c r="B31" s="198">
        <v>60</v>
      </c>
      <c r="C31" s="26">
        <v>12.355999999999998</v>
      </c>
      <c r="D31" s="26">
        <v>6.5360000000000005</v>
      </c>
      <c r="E31" s="26">
        <v>1.8170000000000002</v>
      </c>
      <c r="F31" s="26">
        <v>115.28999999999999</v>
      </c>
      <c r="G31" s="26">
        <v>0.481</v>
      </c>
      <c r="H31" s="12">
        <v>249</v>
      </c>
      <c r="I31" s="16" t="s">
        <v>921</v>
      </c>
    </row>
    <row r="32" spans="1:9" ht="15">
      <c r="A32" s="37" t="s">
        <v>222</v>
      </c>
      <c r="B32" s="198">
        <v>80</v>
      </c>
      <c r="C32" s="27">
        <v>16.474666666666664</v>
      </c>
      <c r="D32" s="27">
        <v>8.714666666666668</v>
      </c>
      <c r="E32" s="27">
        <v>2.4226666666666667</v>
      </c>
      <c r="F32" s="27">
        <v>153.71999999999997</v>
      </c>
      <c r="G32" s="27">
        <v>0.6413333333333333</v>
      </c>
      <c r="H32" s="12">
        <v>249</v>
      </c>
      <c r="I32" s="16" t="s">
        <v>921</v>
      </c>
    </row>
    <row r="33" spans="1:9" ht="15">
      <c r="A33" s="37" t="s">
        <v>221</v>
      </c>
      <c r="B33" s="198">
        <v>60</v>
      </c>
      <c r="C33" s="26">
        <v>10.101999999999999</v>
      </c>
      <c r="D33" s="26">
        <v>3.792</v>
      </c>
      <c r="E33" s="26">
        <v>1.8170000000000002</v>
      </c>
      <c r="F33" s="26">
        <v>81.97</v>
      </c>
      <c r="G33" s="26">
        <v>0.285</v>
      </c>
      <c r="H33" s="12">
        <v>249</v>
      </c>
      <c r="I33" s="16" t="s">
        <v>922</v>
      </c>
    </row>
    <row r="34" spans="1:9" ht="15">
      <c r="A34" s="37" t="s">
        <v>221</v>
      </c>
      <c r="B34" s="198">
        <v>80</v>
      </c>
      <c r="C34" s="27">
        <v>13.469333333333331</v>
      </c>
      <c r="D34" s="27">
        <v>5.055999999999999</v>
      </c>
      <c r="E34" s="27">
        <v>2.4226666666666667</v>
      </c>
      <c r="F34" s="27">
        <v>109.29333333333334</v>
      </c>
      <c r="G34" s="27">
        <v>0.38</v>
      </c>
      <c r="H34" s="12">
        <v>249</v>
      </c>
      <c r="I34" s="16" t="s">
        <v>922</v>
      </c>
    </row>
    <row r="35" spans="1:9" ht="15">
      <c r="A35" s="37" t="s">
        <v>220</v>
      </c>
      <c r="B35" s="198">
        <v>60</v>
      </c>
      <c r="C35" s="15">
        <v>5.985</v>
      </c>
      <c r="D35" s="15">
        <v>4.832</v>
      </c>
      <c r="E35" s="15">
        <v>6.02</v>
      </c>
      <c r="F35" s="15">
        <v>92.27999999999999</v>
      </c>
      <c r="G35" s="15">
        <v>4.483999999999999</v>
      </c>
      <c r="H35" s="12">
        <v>250</v>
      </c>
      <c r="I35" s="16" t="s">
        <v>921</v>
      </c>
    </row>
    <row r="36" spans="1:9" ht="15">
      <c r="A36" s="37" t="s">
        <v>220</v>
      </c>
      <c r="B36" s="198">
        <v>80</v>
      </c>
      <c r="C36" s="15">
        <v>7.98</v>
      </c>
      <c r="D36" s="15">
        <v>6.442666666666667</v>
      </c>
      <c r="E36" s="15">
        <v>8.026666666666667</v>
      </c>
      <c r="F36" s="15">
        <v>123.03999999999999</v>
      </c>
      <c r="G36" s="15">
        <v>5.9786666666666655</v>
      </c>
      <c r="H36" s="12">
        <v>250</v>
      </c>
      <c r="I36" s="16" t="s">
        <v>921</v>
      </c>
    </row>
    <row r="37" spans="1:9" ht="15">
      <c r="A37" s="37" t="s">
        <v>219</v>
      </c>
      <c r="B37" s="198">
        <v>60</v>
      </c>
      <c r="C37" s="15">
        <v>4.881000000000001</v>
      </c>
      <c r="D37" s="15">
        <v>3.4879999999999995</v>
      </c>
      <c r="E37" s="15">
        <v>6.02</v>
      </c>
      <c r="F37" s="15">
        <v>75.96000000000001</v>
      </c>
      <c r="G37" s="15">
        <v>4.387999999999999</v>
      </c>
      <c r="H37" s="12">
        <v>250</v>
      </c>
      <c r="I37" s="16" t="s">
        <v>922</v>
      </c>
    </row>
    <row r="38" spans="1:9" ht="15">
      <c r="A38" s="37" t="s">
        <v>219</v>
      </c>
      <c r="B38" s="198">
        <v>80</v>
      </c>
      <c r="C38" s="15">
        <v>6.508000000000002</v>
      </c>
      <c r="D38" s="15">
        <v>4.650666666666666</v>
      </c>
      <c r="E38" s="15">
        <v>8.026666666666667</v>
      </c>
      <c r="F38" s="15">
        <v>101.28000000000002</v>
      </c>
      <c r="G38" s="15">
        <v>5.850666666666665</v>
      </c>
      <c r="H38" s="12">
        <v>250</v>
      </c>
      <c r="I38" s="16" t="s">
        <v>922</v>
      </c>
    </row>
    <row r="39" spans="1:9" ht="15">
      <c r="A39" s="37" t="s">
        <v>218</v>
      </c>
      <c r="B39" s="198">
        <v>60</v>
      </c>
      <c r="C39" s="15">
        <v>9.724333333333334</v>
      </c>
      <c r="D39" s="15">
        <v>8.094</v>
      </c>
      <c r="E39" s="15">
        <v>2.605666666666667</v>
      </c>
      <c r="F39" s="15">
        <v>122.22333333333333</v>
      </c>
      <c r="G39" s="15">
        <v>0.4433333333333334</v>
      </c>
      <c r="H39" s="12">
        <v>251</v>
      </c>
      <c r="I39" s="16" t="s">
        <v>921</v>
      </c>
    </row>
    <row r="40" spans="1:11" ht="15">
      <c r="A40" s="37" t="s">
        <v>218</v>
      </c>
      <c r="B40" s="198">
        <v>80</v>
      </c>
      <c r="C40" s="15">
        <v>12.965777777777777</v>
      </c>
      <c r="D40" s="15">
        <v>10.792</v>
      </c>
      <c r="E40" s="15">
        <v>3.4742222222222225</v>
      </c>
      <c r="F40" s="15">
        <v>162.96444444444444</v>
      </c>
      <c r="G40" s="15">
        <v>0.5911111111111113</v>
      </c>
      <c r="H40" s="12">
        <v>251</v>
      </c>
      <c r="I40" s="16" t="s">
        <v>921</v>
      </c>
      <c r="K40" s="78" t="s">
        <v>217</v>
      </c>
    </row>
    <row r="41" spans="1:11" ht="15">
      <c r="A41" s="37" t="s">
        <v>215</v>
      </c>
      <c r="B41" s="198">
        <v>60</v>
      </c>
      <c r="C41" s="15">
        <v>8.022333333333334</v>
      </c>
      <c r="D41" s="15">
        <v>6.022</v>
      </c>
      <c r="E41" s="15">
        <v>2.605666666666667</v>
      </c>
      <c r="F41" s="15">
        <v>97.06333333333335</v>
      </c>
      <c r="G41" s="15">
        <v>0.2953333333333334</v>
      </c>
      <c r="H41" s="12">
        <v>251</v>
      </c>
      <c r="I41" s="16" t="s">
        <v>922</v>
      </c>
      <c r="K41" s="78" t="s">
        <v>216</v>
      </c>
    </row>
    <row r="42" spans="1:9" ht="15">
      <c r="A42" s="37" t="s">
        <v>215</v>
      </c>
      <c r="B42" s="198">
        <v>80</v>
      </c>
      <c r="C42" s="15">
        <v>10.696444444444445</v>
      </c>
      <c r="D42" s="15">
        <v>8.029333333333334</v>
      </c>
      <c r="E42" s="15">
        <v>3.4742222222222225</v>
      </c>
      <c r="F42" s="15">
        <v>129.41777777777781</v>
      </c>
      <c r="G42" s="15">
        <v>0.39377777777777784</v>
      </c>
      <c r="H42" s="12">
        <v>251</v>
      </c>
      <c r="I42" s="16" t="s">
        <v>922</v>
      </c>
    </row>
    <row r="43" spans="1:9" ht="15">
      <c r="A43" s="37" t="s">
        <v>214</v>
      </c>
      <c r="B43" s="198">
        <v>60</v>
      </c>
      <c r="C43" s="15">
        <v>9.612</v>
      </c>
      <c r="D43" s="15">
        <v>6.917</v>
      </c>
      <c r="E43" s="15">
        <v>1.685</v>
      </c>
      <c r="F43" s="15">
        <v>107.55</v>
      </c>
      <c r="G43" s="15">
        <v>0.39100000000000007</v>
      </c>
      <c r="H43" s="12">
        <v>252</v>
      </c>
      <c r="I43" s="16" t="s">
        <v>921</v>
      </c>
    </row>
    <row r="44" spans="1:9" ht="15">
      <c r="A44" s="37" t="s">
        <v>214</v>
      </c>
      <c r="B44" s="198">
        <v>80</v>
      </c>
      <c r="C44" s="15">
        <v>12.816</v>
      </c>
      <c r="D44" s="15">
        <v>9.222666666666667</v>
      </c>
      <c r="E44" s="15">
        <v>2.246666666666667</v>
      </c>
      <c r="F44" s="15">
        <v>143.4</v>
      </c>
      <c r="G44" s="15">
        <v>0.5213333333333334</v>
      </c>
      <c r="H44" s="12">
        <v>252</v>
      </c>
      <c r="I44" s="16" t="s">
        <v>921</v>
      </c>
    </row>
    <row r="45" spans="1:9" ht="15">
      <c r="A45" s="37" t="s">
        <v>213</v>
      </c>
      <c r="B45" s="198">
        <v>60</v>
      </c>
      <c r="C45" s="15">
        <v>7.705000000000001</v>
      </c>
      <c r="D45" s="15">
        <v>4.78</v>
      </c>
      <c r="E45" s="15">
        <v>1.685</v>
      </c>
      <c r="F45" s="15">
        <v>80.99</v>
      </c>
      <c r="G45" s="15">
        <v>0.23399999999999999</v>
      </c>
      <c r="H45" s="12">
        <v>252</v>
      </c>
      <c r="I45" s="16" t="s">
        <v>922</v>
      </c>
    </row>
    <row r="46" spans="1:9" ht="15">
      <c r="A46" s="37" t="s">
        <v>213</v>
      </c>
      <c r="B46" s="198">
        <v>80</v>
      </c>
      <c r="C46" s="15">
        <v>10.273333333333333</v>
      </c>
      <c r="D46" s="15">
        <v>6.373333333333334</v>
      </c>
      <c r="E46" s="15">
        <v>2.246666666666667</v>
      </c>
      <c r="F46" s="15">
        <v>107.98666666666665</v>
      </c>
      <c r="G46" s="15">
        <v>0.312</v>
      </c>
      <c r="H46" s="12">
        <v>252</v>
      </c>
      <c r="I46" s="16" t="s">
        <v>922</v>
      </c>
    </row>
    <row r="47" spans="1:9" ht="15">
      <c r="A47" s="37" t="s">
        <v>212</v>
      </c>
      <c r="B47" s="198">
        <v>60</v>
      </c>
      <c r="C47" s="15">
        <v>8.79</v>
      </c>
      <c r="D47" s="15">
        <v>5.98</v>
      </c>
      <c r="E47" s="15">
        <v>1.843</v>
      </c>
      <c r="F47" s="15">
        <v>96.595</v>
      </c>
      <c r="G47" s="15">
        <v>1.174</v>
      </c>
      <c r="H47" s="12">
        <v>253</v>
      </c>
      <c r="I47" s="16" t="s">
        <v>921</v>
      </c>
    </row>
    <row r="48" spans="1:9" ht="15">
      <c r="A48" s="37" t="s">
        <v>212</v>
      </c>
      <c r="B48" s="198">
        <v>80</v>
      </c>
      <c r="C48" s="15">
        <v>11.719999999999999</v>
      </c>
      <c r="D48" s="15">
        <v>7.973333333333334</v>
      </c>
      <c r="E48" s="15">
        <v>2.457333333333333</v>
      </c>
      <c r="F48" s="15">
        <v>128.79333333333332</v>
      </c>
      <c r="G48" s="15">
        <v>1.5653333333333332</v>
      </c>
      <c r="H48" s="12">
        <v>253</v>
      </c>
      <c r="I48" s="16" t="s">
        <v>921</v>
      </c>
    </row>
    <row r="49" spans="1:9" ht="15">
      <c r="A49" s="37" t="s">
        <v>211</v>
      </c>
      <c r="B49" s="198">
        <v>60</v>
      </c>
      <c r="C49" s="15">
        <v>7.088</v>
      </c>
      <c r="D49" s="15">
        <v>3.9080000000000004</v>
      </c>
      <c r="E49" s="15">
        <v>1.843</v>
      </c>
      <c r="F49" s="15">
        <v>71.435</v>
      </c>
      <c r="G49" s="15">
        <v>1.026</v>
      </c>
      <c r="H49" s="12">
        <v>253</v>
      </c>
      <c r="I49" s="16" t="s">
        <v>922</v>
      </c>
    </row>
    <row r="50" spans="1:9" ht="15">
      <c r="A50" s="37" t="s">
        <v>211</v>
      </c>
      <c r="B50" s="198">
        <v>80</v>
      </c>
      <c r="C50" s="15">
        <v>9.450666666666667</v>
      </c>
      <c r="D50" s="15">
        <v>5.210666666666667</v>
      </c>
      <c r="E50" s="15">
        <v>2.457333333333333</v>
      </c>
      <c r="F50" s="15">
        <v>95.24666666666667</v>
      </c>
      <c r="G50" s="15">
        <v>1.368</v>
      </c>
      <c r="H50" s="12">
        <v>253</v>
      </c>
      <c r="I50" s="16" t="s">
        <v>922</v>
      </c>
    </row>
    <row r="51" spans="1:9" ht="15">
      <c r="A51" s="37" t="s">
        <v>383</v>
      </c>
      <c r="B51" s="198">
        <v>60</v>
      </c>
      <c r="C51" s="15">
        <v>9.423499999999999</v>
      </c>
      <c r="D51" s="15">
        <v>6.647499999999999</v>
      </c>
      <c r="E51" s="15">
        <v>5.776</v>
      </c>
      <c r="F51" s="15">
        <v>124.44499999999998</v>
      </c>
      <c r="G51" s="15">
        <v>0.41700000000000004</v>
      </c>
      <c r="H51" s="12">
        <v>254</v>
      </c>
      <c r="I51" s="16" t="s">
        <v>921</v>
      </c>
    </row>
    <row r="52" spans="1:9" ht="15">
      <c r="A52" s="37" t="s">
        <v>383</v>
      </c>
      <c r="B52" s="198">
        <v>80</v>
      </c>
      <c r="C52" s="15">
        <v>12.564666666666666</v>
      </c>
      <c r="D52" s="15">
        <v>8.863333333333332</v>
      </c>
      <c r="E52" s="15">
        <v>7.701333333333333</v>
      </c>
      <c r="F52" s="15">
        <v>165.92666666666662</v>
      </c>
      <c r="G52" s="15">
        <v>0.556</v>
      </c>
      <c r="H52" s="12">
        <v>254</v>
      </c>
      <c r="I52" s="16" t="s">
        <v>921</v>
      </c>
    </row>
    <row r="53" spans="1:9" ht="15">
      <c r="A53" s="37" t="s">
        <v>384</v>
      </c>
      <c r="B53" s="198">
        <v>60</v>
      </c>
      <c r="C53" s="15">
        <v>7.721500000000001</v>
      </c>
      <c r="D53" s="15">
        <v>4.5755</v>
      </c>
      <c r="E53" s="15">
        <v>5.776</v>
      </c>
      <c r="F53" s="15">
        <v>99.285</v>
      </c>
      <c r="G53" s="15">
        <v>0.269</v>
      </c>
      <c r="H53" s="12">
        <v>254</v>
      </c>
      <c r="I53" s="16" t="s">
        <v>922</v>
      </c>
    </row>
    <row r="54" spans="1:9" ht="15">
      <c r="A54" s="37" t="s">
        <v>384</v>
      </c>
      <c r="B54" s="198">
        <v>80</v>
      </c>
      <c r="C54" s="15">
        <v>10.295333333333334</v>
      </c>
      <c r="D54" s="15">
        <v>6.100666666666666</v>
      </c>
      <c r="E54" s="15">
        <v>7.701333333333333</v>
      </c>
      <c r="F54" s="15">
        <v>132.38</v>
      </c>
      <c r="G54" s="15">
        <v>0.3586666666666667</v>
      </c>
      <c r="H54" s="12">
        <v>254</v>
      </c>
      <c r="I54" s="16" t="s">
        <v>922</v>
      </c>
    </row>
    <row r="55" spans="1:11" ht="15">
      <c r="A55" s="37" t="s">
        <v>208</v>
      </c>
      <c r="B55" s="198">
        <v>60</v>
      </c>
      <c r="C55" s="15">
        <v>10.9376</v>
      </c>
      <c r="D55" s="15">
        <v>7.0076</v>
      </c>
      <c r="E55" s="15">
        <v>7.7462</v>
      </c>
      <c r="F55" s="15">
        <v>137.79899999999998</v>
      </c>
      <c r="G55" s="15">
        <v>0.5499999999999999</v>
      </c>
      <c r="H55" s="12">
        <v>255</v>
      </c>
      <c r="I55" s="16" t="s">
        <v>923</v>
      </c>
      <c r="K55" s="78" t="s">
        <v>210</v>
      </c>
    </row>
    <row r="56" spans="1:11" ht="15">
      <c r="A56" s="37" t="s">
        <v>208</v>
      </c>
      <c r="B56" s="198">
        <v>80</v>
      </c>
      <c r="C56" s="15">
        <v>14.583466666666666</v>
      </c>
      <c r="D56" s="15">
        <v>9.343466666666666</v>
      </c>
      <c r="E56" s="15">
        <v>10.328266666666666</v>
      </c>
      <c r="F56" s="15">
        <v>183.73199999999997</v>
      </c>
      <c r="G56" s="15">
        <v>0.7333333333333332</v>
      </c>
      <c r="H56" s="12">
        <v>255</v>
      </c>
      <c r="I56" s="16" t="s">
        <v>923</v>
      </c>
      <c r="K56" s="78" t="s">
        <v>209</v>
      </c>
    </row>
    <row r="57" spans="1:9" ht="15">
      <c r="A57" s="37" t="s">
        <v>207</v>
      </c>
      <c r="B57" s="198">
        <v>60</v>
      </c>
      <c r="C57" s="15">
        <v>8.8676</v>
      </c>
      <c r="D57" s="15">
        <v>4.4876000000000005</v>
      </c>
      <c r="E57" s="15">
        <v>7.7462</v>
      </c>
      <c r="F57" s="15">
        <v>107.19899999999998</v>
      </c>
      <c r="G57" s="15">
        <v>0.37</v>
      </c>
      <c r="H57" s="12">
        <v>255</v>
      </c>
      <c r="I57" s="16" t="s">
        <v>925</v>
      </c>
    </row>
    <row r="58" spans="1:9" ht="15">
      <c r="A58" s="37" t="s">
        <v>207</v>
      </c>
      <c r="B58" s="198">
        <v>80</v>
      </c>
      <c r="C58" s="15">
        <v>11.823466666666667</v>
      </c>
      <c r="D58" s="15">
        <v>5.983466666666667</v>
      </c>
      <c r="E58" s="15">
        <v>10.328266666666666</v>
      </c>
      <c r="F58" s="15">
        <v>142.93199999999996</v>
      </c>
      <c r="G58" s="15">
        <v>0.49333333333333335</v>
      </c>
      <c r="H58" s="12">
        <v>255</v>
      </c>
      <c r="I58" s="16" t="s">
        <v>925</v>
      </c>
    </row>
    <row r="59" spans="1:9" ht="15">
      <c r="A59" s="37" t="s">
        <v>208</v>
      </c>
      <c r="B59" s="198">
        <v>60</v>
      </c>
      <c r="C59" s="15">
        <v>10.559999999999999</v>
      </c>
      <c r="D59" s="15">
        <v>9.187999999999999</v>
      </c>
      <c r="E59" s="15">
        <v>6.236000000000001</v>
      </c>
      <c r="F59" s="15">
        <v>149.82999999999998</v>
      </c>
      <c r="G59" s="15">
        <v>0.511</v>
      </c>
      <c r="H59" s="12">
        <v>255</v>
      </c>
      <c r="I59" s="16" t="s">
        <v>926</v>
      </c>
    </row>
    <row r="60" spans="1:9" ht="15">
      <c r="A60" s="37" t="s">
        <v>208</v>
      </c>
      <c r="B60" s="198">
        <v>80</v>
      </c>
      <c r="C60" s="15">
        <v>14.079999999999998</v>
      </c>
      <c r="D60" s="15">
        <v>12.250666666666666</v>
      </c>
      <c r="E60" s="15">
        <v>8.314666666666668</v>
      </c>
      <c r="F60" s="15">
        <v>199.7733333333333</v>
      </c>
      <c r="G60" s="15">
        <v>0.6813333333333333</v>
      </c>
      <c r="H60" s="12">
        <v>255</v>
      </c>
      <c r="I60" s="16" t="s">
        <v>926</v>
      </c>
    </row>
    <row r="61" spans="1:9" ht="15">
      <c r="A61" s="37" t="s">
        <v>207</v>
      </c>
      <c r="B61" s="198">
        <v>60</v>
      </c>
      <c r="C61" s="15">
        <v>8.489999999999998</v>
      </c>
      <c r="D61" s="15">
        <v>6.668</v>
      </c>
      <c r="E61" s="15">
        <v>6.236000000000001</v>
      </c>
      <c r="F61" s="15">
        <v>119.22999999999999</v>
      </c>
      <c r="G61" s="15">
        <v>0.331</v>
      </c>
      <c r="H61" s="12">
        <v>255</v>
      </c>
      <c r="I61" s="16" t="s">
        <v>927</v>
      </c>
    </row>
    <row r="62" spans="1:9" ht="15">
      <c r="A62" s="37" t="s">
        <v>207</v>
      </c>
      <c r="B62" s="198">
        <v>80</v>
      </c>
      <c r="C62" s="15">
        <v>11.319999999999999</v>
      </c>
      <c r="D62" s="15">
        <v>8.890666666666666</v>
      </c>
      <c r="E62" s="15">
        <v>8.314666666666668</v>
      </c>
      <c r="F62" s="15">
        <v>158.97333333333333</v>
      </c>
      <c r="G62" s="15">
        <v>0.44133333333333336</v>
      </c>
      <c r="H62" s="12">
        <v>255</v>
      </c>
      <c r="I62" s="16" t="s">
        <v>927</v>
      </c>
    </row>
    <row r="63" spans="1:9" ht="15">
      <c r="A63" s="37" t="s">
        <v>208</v>
      </c>
      <c r="B63" s="198">
        <v>60</v>
      </c>
      <c r="C63" s="15">
        <v>10.732</v>
      </c>
      <c r="D63" s="15">
        <v>6.175999999999999</v>
      </c>
      <c r="E63" s="15">
        <v>7.014</v>
      </c>
      <c r="F63" s="15">
        <v>126.6</v>
      </c>
      <c r="G63" s="15">
        <v>0.517</v>
      </c>
      <c r="H63" s="12">
        <v>255</v>
      </c>
      <c r="I63" s="16" t="s">
        <v>928</v>
      </c>
    </row>
    <row r="64" spans="1:9" ht="15">
      <c r="A64" s="37" t="s">
        <v>208</v>
      </c>
      <c r="B64" s="198">
        <v>80</v>
      </c>
      <c r="C64" s="15">
        <v>14.309333333333331</v>
      </c>
      <c r="D64" s="15">
        <v>8.234666666666666</v>
      </c>
      <c r="E64" s="15">
        <v>9.352</v>
      </c>
      <c r="F64" s="15">
        <v>168.79999999999998</v>
      </c>
      <c r="G64" s="15">
        <v>0.6893333333333334</v>
      </c>
      <c r="H64" s="12">
        <v>255</v>
      </c>
      <c r="I64" s="16" t="s">
        <v>928</v>
      </c>
    </row>
    <row r="65" spans="1:9" ht="15">
      <c r="A65" s="37" t="s">
        <v>207</v>
      </c>
      <c r="B65" s="198">
        <v>60</v>
      </c>
      <c r="C65" s="15">
        <v>8.661999999999999</v>
      </c>
      <c r="D65" s="15">
        <v>3.656</v>
      </c>
      <c r="E65" s="15">
        <v>7.014</v>
      </c>
      <c r="F65" s="15">
        <v>96</v>
      </c>
      <c r="G65" s="15">
        <v>0.337</v>
      </c>
      <c r="H65" s="12">
        <v>255</v>
      </c>
      <c r="I65" s="16" t="s">
        <v>929</v>
      </c>
    </row>
    <row r="66" spans="1:9" ht="15">
      <c r="A66" s="37" t="s">
        <v>207</v>
      </c>
      <c r="B66" s="198">
        <v>80</v>
      </c>
      <c r="C66" s="15">
        <v>11.549333333333331</v>
      </c>
      <c r="D66" s="15">
        <v>4.874666666666666</v>
      </c>
      <c r="E66" s="15">
        <v>9.352</v>
      </c>
      <c r="F66" s="15">
        <v>128</v>
      </c>
      <c r="G66" s="15">
        <v>0.44933333333333336</v>
      </c>
      <c r="H66" s="12">
        <v>255</v>
      </c>
      <c r="I66" s="16" t="s">
        <v>929</v>
      </c>
    </row>
    <row r="67" spans="1:9" ht="15">
      <c r="A67" s="37" t="s">
        <v>206</v>
      </c>
      <c r="B67" s="198">
        <v>60</v>
      </c>
      <c r="C67" s="15">
        <v>10.9376</v>
      </c>
      <c r="D67" s="15">
        <v>7.0076</v>
      </c>
      <c r="E67" s="15">
        <v>7.7462</v>
      </c>
      <c r="F67" s="15">
        <v>137.79899999999998</v>
      </c>
      <c r="G67" s="15">
        <v>0.5499999999999999</v>
      </c>
      <c r="H67" s="12">
        <v>255</v>
      </c>
      <c r="I67" s="16" t="s">
        <v>923</v>
      </c>
    </row>
    <row r="68" spans="1:9" ht="15">
      <c r="A68" s="37" t="s">
        <v>206</v>
      </c>
      <c r="B68" s="198">
        <v>80</v>
      </c>
      <c r="C68" s="15">
        <v>14.583466666666666</v>
      </c>
      <c r="D68" s="15">
        <v>9.343466666666666</v>
      </c>
      <c r="E68" s="15">
        <v>10.328266666666666</v>
      </c>
      <c r="F68" s="15">
        <v>183.73199999999997</v>
      </c>
      <c r="G68" s="15">
        <v>0.7333333333333332</v>
      </c>
      <c r="H68" s="12">
        <v>255</v>
      </c>
      <c r="I68" s="16" t="s">
        <v>923</v>
      </c>
    </row>
    <row r="69" spans="1:9" ht="15">
      <c r="A69" s="37" t="s">
        <v>205</v>
      </c>
      <c r="B69" s="198">
        <v>60</v>
      </c>
      <c r="C69" s="15">
        <v>8.8676</v>
      </c>
      <c r="D69" s="15">
        <v>4.4876000000000005</v>
      </c>
      <c r="E69" s="15">
        <v>7.7462</v>
      </c>
      <c r="F69" s="15">
        <v>107.19899999999998</v>
      </c>
      <c r="G69" s="15">
        <v>0.37</v>
      </c>
      <c r="H69" s="12">
        <v>255</v>
      </c>
      <c r="I69" s="16" t="s">
        <v>925</v>
      </c>
    </row>
    <row r="70" spans="1:9" ht="15">
      <c r="A70" s="37" t="s">
        <v>205</v>
      </c>
      <c r="B70" s="198">
        <v>80</v>
      </c>
      <c r="C70" s="15">
        <v>11.823466666666667</v>
      </c>
      <c r="D70" s="15">
        <v>5.983466666666667</v>
      </c>
      <c r="E70" s="15">
        <v>10.328266666666666</v>
      </c>
      <c r="F70" s="15">
        <v>142.93199999999996</v>
      </c>
      <c r="G70" s="15">
        <v>0.49333333333333335</v>
      </c>
      <c r="H70" s="12">
        <v>255</v>
      </c>
      <c r="I70" s="16" t="s">
        <v>925</v>
      </c>
    </row>
    <row r="71" spans="1:9" ht="15">
      <c r="A71" s="37" t="s">
        <v>206</v>
      </c>
      <c r="B71" s="198">
        <v>60</v>
      </c>
      <c r="C71" s="15">
        <v>10.559999999999999</v>
      </c>
      <c r="D71" s="15">
        <v>9.187999999999999</v>
      </c>
      <c r="E71" s="15">
        <v>6.236000000000001</v>
      </c>
      <c r="F71" s="15">
        <v>149.82999999999998</v>
      </c>
      <c r="G71" s="15">
        <v>0.511</v>
      </c>
      <c r="H71" s="12">
        <v>255</v>
      </c>
      <c r="I71" s="16" t="s">
        <v>926</v>
      </c>
    </row>
    <row r="72" spans="1:9" ht="15">
      <c r="A72" s="37" t="s">
        <v>206</v>
      </c>
      <c r="B72" s="198">
        <v>80</v>
      </c>
      <c r="C72" s="15">
        <v>14.079999999999998</v>
      </c>
      <c r="D72" s="15">
        <v>12.250666666666666</v>
      </c>
      <c r="E72" s="15">
        <v>8.314666666666668</v>
      </c>
      <c r="F72" s="15">
        <v>199.7733333333333</v>
      </c>
      <c r="G72" s="15">
        <v>0.6813333333333333</v>
      </c>
      <c r="H72" s="12">
        <v>255</v>
      </c>
      <c r="I72" s="16" t="s">
        <v>926</v>
      </c>
    </row>
    <row r="73" spans="1:9" ht="15">
      <c r="A73" s="37" t="s">
        <v>205</v>
      </c>
      <c r="B73" s="198">
        <v>60</v>
      </c>
      <c r="C73" s="15">
        <v>8.489999999999998</v>
      </c>
      <c r="D73" s="15">
        <v>6.668</v>
      </c>
      <c r="E73" s="15">
        <v>6.236000000000001</v>
      </c>
      <c r="F73" s="15">
        <v>119.22999999999999</v>
      </c>
      <c r="G73" s="15">
        <v>0.331</v>
      </c>
      <c r="H73" s="12">
        <v>255</v>
      </c>
      <c r="I73" s="16" t="s">
        <v>927</v>
      </c>
    </row>
    <row r="74" spans="1:9" ht="15">
      <c r="A74" s="37" t="s">
        <v>205</v>
      </c>
      <c r="B74" s="198">
        <v>80</v>
      </c>
      <c r="C74" s="15">
        <v>11.319999999999999</v>
      </c>
      <c r="D74" s="15">
        <v>8.890666666666666</v>
      </c>
      <c r="E74" s="15">
        <v>8.314666666666668</v>
      </c>
      <c r="F74" s="15">
        <v>158.97333333333333</v>
      </c>
      <c r="G74" s="15">
        <v>0.44133333333333336</v>
      </c>
      <c r="H74" s="12">
        <v>255</v>
      </c>
      <c r="I74" s="16" t="s">
        <v>927</v>
      </c>
    </row>
    <row r="75" spans="1:9" ht="15">
      <c r="A75" s="37" t="s">
        <v>206</v>
      </c>
      <c r="B75" s="198">
        <v>60</v>
      </c>
      <c r="C75" s="15">
        <v>10.732</v>
      </c>
      <c r="D75" s="15">
        <v>6.175999999999999</v>
      </c>
      <c r="E75" s="15">
        <v>7.014</v>
      </c>
      <c r="F75" s="15">
        <v>126.6</v>
      </c>
      <c r="G75" s="15">
        <v>0.517</v>
      </c>
      <c r="H75" s="12">
        <v>255</v>
      </c>
      <c r="I75" s="16" t="s">
        <v>928</v>
      </c>
    </row>
    <row r="76" spans="1:9" ht="15">
      <c r="A76" s="37" t="s">
        <v>206</v>
      </c>
      <c r="B76" s="198">
        <v>80</v>
      </c>
      <c r="C76" s="15">
        <v>14.309333333333331</v>
      </c>
      <c r="D76" s="15">
        <v>8.234666666666666</v>
      </c>
      <c r="E76" s="15">
        <v>9.352</v>
      </c>
      <c r="F76" s="15">
        <v>168.79999999999998</v>
      </c>
      <c r="G76" s="15">
        <v>0.6893333333333334</v>
      </c>
      <c r="H76" s="12">
        <v>255</v>
      </c>
      <c r="I76" s="16" t="s">
        <v>928</v>
      </c>
    </row>
    <row r="77" spans="1:9" ht="15">
      <c r="A77" s="37" t="s">
        <v>205</v>
      </c>
      <c r="B77" s="198">
        <v>60</v>
      </c>
      <c r="C77" s="15">
        <v>8.661999999999999</v>
      </c>
      <c r="D77" s="15">
        <v>3.656</v>
      </c>
      <c r="E77" s="15">
        <v>7.014</v>
      </c>
      <c r="F77" s="15">
        <v>96</v>
      </c>
      <c r="G77" s="15">
        <v>0.337</v>
      </c>
      <c r="H77" s="12">
        <v>255</v>
      </c>
      <c r="I77" s="16" t="s">
        <v>929</v>
      </c>
    </row>
    <row r="78" spans="1:9" ht="15">
      <c r="A78" s="37" t="s">
        <v>205</v>
      </c>
      <c r="B78" s="198">
        <v>80</v>
      </c>
      <c r="C78" s="15">
        <v>11.549333333333331</v>
      </c>
      <c r="D78" s="15">
        <v>4.874666666666666</v>
      </c>
      <c r="E78" s="15">
        <v>9.352</v>
      </c>
      <c r="F78" s="15">
        <v>128</v>
      </c>
      <c r="G78" s="15">
        <v>0.44933333333333336</v>
      </c>
      <c r="H78" s="12">
        <v>255</v>
      </c>
      <c r="I78" s="16" t="s">
        <v>929</v>
      </c>
    </row>
    <row r="79" spans="1:9" ht="15">
      <c r="A79" s="37" t="s">
        <v>700</v>
      </c>
      <c r="B79" s="198">
        <v>60</v>
      </c>
      <c r="C79" s="15">
        <v>10.105299999999998</v>
      </c>
      <c r="D79" s="15">
        <v>5.1341</v>
      </c>
      <c r="E79" s="15">
        <v>4.1499</v>
      </c>
      <c r="F79" s="15">
        <v>103.29499999999997</v>
      </c>
      <c r="G79" s="15">
        <v>1.6139999999999999</v>
      </c>
      <c r="H79" s="12">
        <v>256</v>
      </c>
      <c r="I79" s="16" t="s">
        <v>919</v>
      </c>
    </row>
    <row r="80" spans="1:9" ht="15">
      <c r="A80" s="37" t="s">
        <v>699</v>
      </c>
      <c r="B80" s="198">
        <v>80</v>
      </c>
      <c r="C80" s="15">
        <v>13.473733333333332</v>
      </c>
      <c r="D80" s="15">
        <v>6.845466666666667</v>
      </c>
      <c r="E80" s="15">
        <v>5.533199999999999</v>
      </c>
      <c r="F80" s="15">
        <v>137.72666666666663</v>
      </c>
      <c r="G80" s="15">
        <v>2.1519999999999997</v>
      </c>
      <c r="H80" s="12">
        <v>256</v>
      </c>
      <c r="I80" s="16" t="s">
        <v>919</v>
      </c>
    </row>
    <row r="81" spans="1:9" ht="15">
      <c r="A81" s="37" t="s">
        <v>701</v>
      </c>
      <c r="B81" s="198">
        <v>60</v>
      </c>
      <c r="C81" s="15">
        <v>8.219299999999999</v>
      </c>
      <c r="D81" s="15">
        <v>2.8381</v>
      </c>
      <c r="E81" s="15">
        <v>4.1499</v>
      </c>
      <c r="F81" s="15">
        <v>75.415</v>
      </c>
      <c r="G81" s="15">
        <v>1.45</v>
      </c>
      <c r="H81" s="12">
        <v>256</v>
      </c>
      <c r="I81" s="16" t="s">
        <v>920</v>
      </c>
    </row>
    <row r="82" spans="1:9" ht="15">
      <c r="A82" s="37" t="s">
        <v>701</v>
      </c>
      <c r="B82" s="198">
        <v>80</v>
      </c>
      <c r="C82" s="15">
        <v>10.959066666666665</v>
      </c>
      <c r="D82" s="15">
        <v>3.784133333333333</v>
      </c>
      <c r="E82" s="15">
        <v>5.533199999999999</v>
      </c>
      <c r="F82" s="15">
        <v>100.55333333333334</v>
      </c>
      <c r="G82" s="15">
        <v>1.9333333333333333</v>
      </c>
      <c r="H82" s="12">
        <v>256</v>
      </c>
      <c r="I82" s="16" t="s">
        <v>920</v>
      </c>
    </row>
    <row r="83" spans="1:9" ht="15">
      <c r="A83" s="37" t="s">
        <v>204</v>
      </c>
      <c r="B83" s="198">
        <v>60</v>
      </c>
      <c r="C83" s="15">
        <v>11.479000000000001</v>
      </c>
      <c r="D83" s="15">
        <v>5.113</v>
      </c>
      <c r="E83" s="15">
        <v>6.062</v>
      </c>
      <c r="F83" s="15">
        <v>116.08999999999999</v>
      </c>
      <c r="G83" s="15">
        <v>0.532</v>
      </c>
      <c r="H83" s="12">
        <v>257</v>
      </c>
      <c r="I83" s="16" t="s">
        <v>919</v>
      </c>
    </row>
    <row r="84" spans="1:9" ht="15">
      <c r="A84" s="37" t="s">
        <v>204</v>
      </c>
      <c r="B84" s="198">
        <v>80</v>
      </c>
      <c r="C84" s="15">
        <v>15.305333333333335</v>
      </c>
      <c r="D84" s="15">
        <v>6.817333333333334</v>
      </c>
      <c r="E84" s="15">
        <v>8.082666666666666</v>
      </c>
      <c r="F84" s="15">
        <v>154.78666666666666</v>
      </c>
      <c r="G84" s="15">
        <v>0.7093333333333334</v>
      </c>
      <c r="H84" s="12">
        <v>257</v>
      </c>
      <c r="I84" s="16" t="s">
        <v>919</v>
      </c>
    </row>
    <row r="85" spans="1:9" ht="15">
      <c r="A85" s="37" t="s">
        <v>203</v>
      </c>
      <c r="B85" s="198">
        <v>60</v>
      </c>
      <c r="C85" s="15">
        <v>9.179</v>
      </c>
      <c r="D85" s="15">
        <v>2.3129999999999997</v>
      </c>
      <c r="E85" s="15">
        <v>6.062</v>
      </c>
      <c r="F85" s="15">
        <v>82.09</v>
      </c>
      <c r="G85" s="15">
        <v>0.332</v>
      </c>
      <c r="H85" s="12">
        <v>257</v>
      </c>
      <c r="I85" s="16" t="s">
        <v>920</v>
      </c>
    </row>
    <row r="86" spans="1:9" ht="15">
      <c r="A86" s="37" t="s">
        <v>203</v>
      </c>
      <c r="B86" s="198">
        <v>80</v>
      </c>
      <c r="C86" s="15">
        <v>12.238666666666667</v>
      </c>
      <c r="D86" s="15">
        <v>3.0839999999999996</v>
      </c>
      <c r="E86" s="15">
        <v>8.082666666666666</v>
      </c>
      <c r="F86" s="15">
        <v>109.45333333333335</v>
      </c>
      <c r="G86" s="15">
        <v>0.4426666666666667</v>
      </c>
      <c r="H86" s="12">
        <v>257</v>
      </c>
      <c r="I86" s="16" t="s">
        <v>920</v>
      </c>
    </row>
    <row r="87" spans="1:9" ht="15">
      <c r="A87" s="37" t="s">
        <v>202</v>
      </c>
      <c r="B87" s="198">
        <v>60</v>
      </c>
      <c r="C87" s="15">
        <v>11.854000000000001</v>
      </c>
      <c r="D87" s="15">
        <v>5.784000000000001</v>
      </c>
      <c r="E87" s="15">
        <v>5.971000000000001</v>
      </c>
      <c r="F87" s="15">
        <v>128.72</v>
      </c>
      <c r="G87" s="15">
        <v>5.989</v>
      </c>
      <c r="H87" s="12">
        <v>258</v>
      </c>
      <c r="I87" s="16" t="s">
        <v>919</v>
      </c>
    </row>
    <row r="88" spans="1:9" ht="15">
      <c r="A88" s="37" t="s">
        <v>202</v>
      </c>
      <c r="B88" s="198">
        <v>80</v>
      </c>
      <c r="C88" s="15">
        <v>15.805333333333335</v>
      </c>
      <c r="D88" s="15">
        <v>7.7120000000000015</v>
      </c>
      <c r="E88" s="15">
        <v>7.961333333333335</v>
      </c>
      <c r="F88" s="15">
        <v>171.62666666666667</v>
      </c>
      <c r="G88" s="15">
        <v>7.985333333333333</v>
      </c>
      <c r="H88" s="12">
        <v>258</v>
      </c>
      <c r="I88" s="16" t="s">
        <v>919</v>
      </c>
    </row>
    <row r="89" spans="1:9" ht="15">
      <c r="A89" s="37" t="s">
        <v>201</v>
      </c>
      <c r="B89" s="198">
        <v>60</v>
      </c>
      <c r="C89" s="15">
        <v>9.508000000000001</v>
      </c>
      <c r="D89" s="15">
        <v>2.928</v>
      </c>
      <c r="E89" s="15">
        <v>5.971000000000001</v>
      </c>
      <c r="F89" s="15">
        <v>94.04</v>
      </c>
      <c r="G89" s="15">
        <v>5.785</v>
      </c>
      <c r="H89" s="12">
        <v>258</v>
      </c>
      <c r="I89" s="16" t="s">
        <v>920</v>
      </c>
    </row>
    <row r="90" spans="1:9" ht="15">
      <c r="A90" s="37" t="s">
        <v>201</v>
      </c>
      <c r="B90" s="198">
        <v>80</v>
      </c>
      <c r="C90" s="15">
        <v>12.677333333333333</v>
      </c>
      <c r="D90" s="15">
        <v>3.904</v>
      </c>
      <c r="E90" s="15">
        <v>7.961333333333335</v>
      </c>
      <c r="F90" s="15">
        <v>125.38666666666668</v>
      </c>
      <c r="G90" s="15">
        <v>7.713333333333333</v>
      </c>
      <c r="H90" s="12">
        <v>258</v>
      </c>
      <c r="I90" s="16" t="s">
        <v>920</v>
      </c>
    </row>
    <row r="91" spans="1:9" ht="15">
      <c r="A91" s="37" t="s">
        <v>200</v>
      </c>
      <c r="B91" s="198">
        <v>60</v>
      </c>
      <c r="C91" s="15">
        <v>7.2177</v>
      </c>
      <c r="D91" s="15">
        <v>5.5049</v>
      </c>
      <c r="E91" s="15">
        <v>6.261500000000001</v>
      </c>
      <c r="F91" s="15">
        <v>109.257</v>
      </c>
      <c r="G91" s="15">
        <v>2.4884000000000004</v>
      </c>
      <c r="H91" s="12">
        <v>259</v>
      </c>
      <c r="I91" s="16" t="s">
        <v>936</v>
      </c>
    </row>
    <row r="92" spans="1:9" ht="15">
      <c r="A92" s="37" t="s">
        <v>200</v>
      </c>
      <c r="B92" s="198">
        <v>80</v>
      </c>
      <c r="C92" s="15">
        <v>9.6236</v>
      </c>
      <c r="D92" s="15">
        <v>7.3398666666666665</v>
      </c>
      <c r="E92" s="15">
        <v>8.348666666666668</v>
      </c>
      <c r="F92" s="15">
        <v>145.67600000000002</v>
      </c>
      <c r="G92" s="15">
        <v>3.317866666666667</v>
      </c>
      <c r="H92" s="12">
        <v>259</v>
      </c>
      <c r="I92" s="16" t="s">
        <v>936</v>
      </c>
    </row>
    <row r="93" spans="1:9" ht="15">
      <c r="A93" s="37" t="s">
        <v>199</v>
      </c>
      <c r="B93" s="198">
        <v>60</v>
      </c>
      <c r="C93" s="15">
        <v>6.067699999999999</v>
      </c>
      <c r="D93" s="15">
        <v>4.1049</v>
      </c>
      <c r="E93" s="15">
        <v>6.261500000000001</v>
      </c>
      <c r="F93" s="15">
        <v>92.257</v>
      </c>
      <c r="G93" s="15">
        <v>2.3884000000000003</v>
      </c>
      <c r="H93" s="12">
        <v>259</v>
      </c>
      <c r="I93" s="16" t="s">
        <v>937</v>
      </c>
    </row>
    <row r="94" spans="1:9" ht="15">
      <c r="A94" s="37" t="s">
        <v>199</v>
      </c>
      <c r="B94" s="198">
        <v>80</v>
      </c>
      <c r="C94" s="15">
        <v>8.090266666666665</v>
      </c>
      <c r="D94" s="15">
        <v>5.473199999999999</v>
      </c>
      <c r="E94" s="15">
        <v>8.348666666666668</v>
      </c>
      <c r="F94" s="15">
        <v>123.00933333333334</v>
      </c>
      <c r="G94" s="15">
        <v>3.1845333333333334</v>
      </c>
      <c r="H94" s="12">
        <v>259</v>
      </c>
      <c r="I94" s="16" t="s">
        <v>937</v>
      </c>
    </row>
    <row r="95" spans="1:9" ht="15">
      <c r="A95" s="37" t="s">
        <v>198</v>
      </c>
      <c r="B95" s="198">
        <v>60</v>
      </c>
      <c r="C95" s="15">
        <v>9.653</v>
      </c>
      <c r="D95" s="15">
        <v>3.065</v>
      </c>
      <c r="E95" s="15">
        <v>6.316</v>
      </c>
      <c r="F95" s="15">
        <v>91.48</v>
      </c>
      <c r="G95" s="15">
        <v>1.441</v>
      </c>
      <c r="H95" s="12">
        <v>260</v>
      </c>
      <c r="I95" s="16" t="s">
        <v>938</v>
      </c>
    </row>
    <row r="96" spans="1:9" ht="15">
      <c r="A96" s="37" t="s">
        <v>198</v>
      </c>
      <c r="B96" s="198">
        <v>80</v>
      </c>
      <c r="C96" s="15">
        <v>12.870666666666668</v>
      </c>
      <c r="D96" s="15">
        <v>4.086666666666667</v>
      </c>
      <c r="E96" s="15">
        <v>8.421333333333333</v>
      </c>
      <c r="F96" s="15">
        <v>121.97333333333334</v>
      </c>
      <c r="G96" s="15">
        <v>1.9213333333333336</v>
      </c>
      <c r="H96" s="12">
        <v>260</v>
      </c>
      <c r="I96" s="16" t="s">
        <v>919</v>
      </c>
    </row>
    <row r="97" spans="1:9" ht="15">
      <c r="A97" s="37" t="s">
        <v>197</v>
      </c>
      <c r="B97" s="198">
        <v>60</v>
      </c>
      <c r="C97" s="15">
        <v>7.7669999999999995</v>
      </c>
      <c r="D97" s="15">
        <v>0.769</v>
      </c>
      <c r="E97" s="15">
        <v>6.316</v>
      </c>
      <c r="F97" s="15">
        <v>63.6</v>
      </c>
      <c r="G97" s="15">
        <v>1.277</v>
      </c>
      <c r="H97" s="12">
        <v>260</v>
      </c>
      <c r="I97" s="16" t="s">
        <v>939</v>
      </c>
    </row>
    <row r="98" spans="1:9" ht="15">
      <c r="A98" s="37" t="s">
        <v>197</v>
      </c>
      <c r="B98" s="198">
        <v>80</v>
      </c>
      <c r="C98" s="15">
        <v>10.355999999999998</v>
      </c>
      <c r="D98" s="15">
        <v>1.0253333333333334</v>
      </c>
      <c r="E98" s="15">
        <v>8.421333333333333</v>
      </c>
      <c r="F98" s="15">
        <v>84.80000000000001</v>
      </c>
      <c r="G98" s="15">
        <v>1.7026666666666666</v>
      </c>
      <c r="H98" s="12">
        <v>260</v>
      </c>
      <c r="I98" s="16" t="s">
        <v>939</v>
      </c>
    </row>
    <row r="99" spans="1:9" ht="15">
      <c r="A99" s="37" t="s">
        <v>198</v>
      </c>
      <c r="B99" s="198">
        <v>60</v>
      </c>
      <c r="C99" s="15">
        <v>9.693</v>
      </c>
      <c r="D99" s="15">
        <v>6.6899999999999995</v>
      </c>
      <c r="E99" s="15">
        <v>6.381</v>
      </c>
      <c r="F99" s="15">
        <v>124.53</v>
      </c>
      <c r="G99" s="15">
        <v>1.451</v>
      </c>
      <c r="H99" s="12">
        <v>260</v>
      </c>
      <c r="I99" s="16" t="s">
        <v>940</v>
      </c>
    </row>
    <row r="100" spans="1:9" ht="15">
      <c r="A100" s="37" t="s">
        <v>198</v>
      </c>
      <c r="B100" s="198">
        <v>80</v>
      </c>
      <c r="C100" s="15">
        <v>12.924</v>
      </c>
      <c r="D100" s="15">
        <v>8.919999999999998</v>
      </c>
      <c r="E100" s="15">
        <v>8.508</v>
      </c>
      <c r="F100" s="15">
        <v>166.04</v>
      </c>
      <c r="G100" s="15">
        <v>1.9346666666666668</v>
      </c>
      <c r="H100" s="12">
        <v>260</v>
      </c>
      <c r="I100" s="16" t="s">
        <v>926</v>
      </c>
    </row>
    <row r="101" spans="1:9" ht="15">
      <c r="A101" s="37" t="s">
        <v>197</v>
      </c>
      <c r="B101" s="198">
        <v>60</v>
      </c>
      <c r="C101" s="15">
        <v>7.8069999999999995</v>
      </c>
      <c r="D101" s="15">
        <v>4.394</v>
      </c>
      <c r="E101" s="15">
        <v>6.381</v>
      </c>
      <c r="F101" s="15">
        <v>96.65</v>
      </c>
      <c r="G101" s="15">
        <v>1.287</v>
      </c>
      <c r="H101" s="12">
        <v>260</v>
      </c>
      <c r="I101" s="16" t="s">
        <v>941</v>
      </c>
    </row>
    <row r="102" spans="1:9" ht="15">
      <c r="A102" s="37" t="s">
        <v>197</v>
      </c>
      <c r="B102" s="198">
        <v>80</v>
      </c>
      <c r="C102" s="15">
        <v>10.409333333333333</v>
      </c>
      <c r="D102" s="15">
        <v>5.858666666666666</v>
      </c>
      <c r="E102" s="15">
        <v>8.508</v>
      </c>
      <c r="F102" s="15">
        <v>128.86666666666667</v>
      </c>
      <c r="G102" s="15">
        <v>1.716</v>
      </c>
      <c r="H102" s="12">
        <v>260</v>
      </c>
      <c r="I102" s="16" t="s">
        <v>941</v>
      </c>
    </row>
    <row r="103" spans="1:9" ht="15">
      <c r="A103" s="37" t="s">
        <v>196</v>
      </c>
      <c r="B103" s="198">
        <v>60</v>
      </c>
      <c r="C103" s="15">
        <v>7.5</v>
      </c>
      <c r="D103" s="15">
        <v>2.39</v>
      </c>
      <c r="E103" s="15">
        <v>8.28</v>
      </c>
      <c r="F103" s="17">
        <v>85</v>
      </c>
      <c r="G103" s="15">
        <v>0.28</v>
      </c>
      <c r="H103" s="12">
        <v>261</v>
      </c>
      <c r="I103" s="16" t="s">
        <v>942</v>
      </c>
    </row>
    <row r="104" spans="1:9" ht="15">
      <c r="A104" s="37" t="s">
        <v>196</v>
      </c>
      <c r="B104" s="198">
        <v>80</v>
      </c>
      <c r="C104" s="15">
        <v>10</v>
      </c>
      <c r="D104" s="15">
        <v>3.186666666666667</v>
      </c>
      <c r="E104" s="15">
        <v>11.04</v>
      </c>
      <c r="F104" s="17">
        <v>113.33333333333334</v>
      </c>
      <c r="G104" s="15">
        <v>0.37333333333333335</v>
      </c>
      <c r="H104" s="12">
        <v>261</v>
      </c>
      <c r="I104" s="16" t="s">
        <v>942</v>
      </c>
    </row>
    <row r="105" spans="1:9" ht="15">
      <c r="A105" s="37" t="s">
        <v>196</v>
      </c>
      <c r="B105" s="198">
        <v>60</v>
      </c>
      <c r="C105" s="15">
        <v>7.1</v>
      </c>
      <c r="D105" s="15">
        <v>1.99</v>
      </c>
      <c r="E105" s="15">
        <v>7.55</v>
      </c>
      <c r="F105" s="17">
        <v>83</v>
      </c>
      <c r="G105" s="15">
        <v>0.09</v>
      </c>
      <c r="H105" s="12">
        <v>261</v>
      </c>
      <c r="I105" s="16" t="s">
        <v>943</v>
      </c>
    </row>
    <row r="106" spans="1:9" ht="15">
      <c r="A106" s="37" t="s">
        <v>196</v>
      </c>
      <c r="B106" s="198">
        <v>80</v>
      </c>
      <c r="C106" s="15">
        <v>9.466666666666667</v>
      </c>
      <c r="D106" s="15">
        <v>2.6533333333333333</v>
      </c>
      <c r="E106" s="15">
        <v>10.066666666666666</v>
      </c>
      <c r="F106" s="17">
        <v>110.66666666666666</v>
      </c>
      <c r="G106" s="15">
        <v>0.12</v>
      </c>
      <c r="H106" s="12">
        <v>261</v>
      </c>
      <c r="I106" s="16" t="s">
        <v>943</v>
      </c>
    </row>
    <row r="107" spans="1:9" ht="15">
      <c r="A107" s="37" t="s">
        <v>195</v>
      </c>
      <c r="B107" s="198">
        <v>60</v>
      </c>
      <c r="C107" s="15">
        <v>7.5</v>
      </c>
      <c r="D107" s="15">
        <v>2.39</v>
      </c>
      <c r="E107" s="15">
        <v>8.28</v>
      </c>
      <c r="F107" s="17">
        <v>85</v>
      </c>
      <c r="G107" s="18">
        <v>0.28</v>
      </c>
      <c r="H107" s="12">
        <v>261</v>
      </c>
      <c r="I107" s="16" t="s">
        <v>944</v>
      </c>
    </row>
    <row r="108" spans="1:9" ht="15">
      <c r="A108" s="37" t="s">
        <v>195</v>
      </c>
      <c r="B108" s="198">
        <v>80</v>
      </c>
      <c r="C108" s="15">
        <v>10</v>
      </c>
      <c r="D108" s="15">
        <v>3.186666666666667</v>
      </c>
      <c r="E108" s="15">
        <v>11.04</v>
      </c>
      <c r="F108" s="17">
        <v>113.33333333333334</v>
      </c>
      <c r="G108" s="15">
        <v>0.37333333333333335</v>
      </c>
      <c r="H108" s="12">
        <v>261</v>
      </c>
      <c r="I108" s="16" t="s">
        <v>944</v>
      </c>
    </row>
    <row r="109" spans="1:9" ht="15">
      <c r="A109" s="37" t="s">
        <v>195</v>
      </c>
      <c r="B109" s="198">
        <v>60</v>
      </c>
      <c r="C109" s="15">
        <v>7.07</v>
      </c>
      <c r="D109" s="15">
        <v>2.04</v>
      </c>
      <c r="E109" s="15">
        <v>7.55</v>
      </c>
      <c r="F109" s="17">
        <v>77</v>
      </c>
      <c r="G109" s="18">
        <v>0.19</v>
      </c>
      <c r="H109" s="12">
        <v>261</v>
      </c>
      <c r="I109" s="16" t="s">
        <v>945</v>
      </c>
    </row>
    <row r="110" spans="1:9" ht="15">
      <c r="A110" s="37" t="s">
        <v>195</v>
      </c>
      <c r="B110" s="198">
        <v>80</v>
      </c>
      <c r="C110" s="15">
        <v>9.426666666666666</v>
      </c>
      <c r="D110" s="15">
        <v>2.72</v>
      </c>
      <c r="E110" s="15">
        <v>10.066666666666666</v>
      </c>
      <c r="F110" s="17">
        <v>102.66666666666667</v>
      </c>
      <c r="G110" s="15">
        <v>0.2533333333333333</v>
      </c>
      <c r="H110" s="12">
        <v>261</v>
      </c>
      <c r="I110" s="16" t="s">
        <v>945</v>
      </c>
    </row>
    <row r="111" spans="1:9" ht="15">
      <c r="A111" s="37" t="s">
        <v>194</v>
      </c>
      <c r="B111" s="198">
        <v>60</v>
      </c>
      <c r="C111" s="15">
        <v>10.687</v>
      </c>
      <c r="D111" s="15">
        <v>5.137</v>
      </c>
      <c r="E111" s="15">
        <v>4.4959999999999996</v>
      </c>
      <c r="F111" s="15">
        <v>106.79</v>
      </c>
      <c r="G111" s="15">
        <v>0.40900000000000003</v>
      </c>
      <c r="H111" s="12">
        <v>263</v>
      </c>
      <c r="I111" s="16" t="s">
        <v>919</v>
      </c>
    </row>
    <row r="112" spans="1:9" ht="15">
      <c r="A112" s="37" t="s">
        <v>194</v>
      </c>
      <c r="B112" s="198">
        <v>80</v>
      </c>
      <c r="C112" s="15">
        <v>14.249333333333333</v>
      </c>
      <c r="D112" s="15">
        <v>6.849333333333333</v>
      </c>
      <c r="E112" s="15">
        <v>5.9946666666666655</v>
      </c>
      <c r="F112" s="15">
        <v>142.38666666666666</v>
      </c>
      <c r="G112" s="15">
        <v>0.5453333333333333</v>
      </c>
      <c r="H112" s="12">
        <v>263</v>
      </c>
      <c r="I112" s="16" t="s">
        <v>919</v>
      </c>
    </row>
    <row r="113" spans="1:9" ht="15">
      <c r="A113" s="37" t="s">
        <v>193</v>
      </c>
      <c r="B113" s="198">
        <v>60</v>
      </c>
      <c r="C113" s="15">
        <v>8.617</v>
      </c>
      <c r="D113" s="15">
        <v>2.617</v>
      </c>
      <c r="E113" s="15">
        <v>4.4959999999999996</v>
      </c>
      <c r="F113" s="15">
        <v>76.19</v>
      </c>
      <c r="G113" s="15">
        <v>0.229</v>
      </c>
      <c r="H113" s="12">
        <v>263</v>
      </c>
      <c r="I113" s="16" t="s">
        <v>920</v>
      </c>
    </row>
    <row r="114" spans="1:9" ht="15">
      <c r="A114" s="37" t="s">
        <v>193</v>
      </c>
      <c r="B114" s="198">
        <v>80</v>
      </c>
      <c r="C114" s="15">
        <v>11.489333333333335</v>
      </c>
      <c r="D114" s="15">
        <v>3.489333333333333</v>
      </c>
      <c r="E114" s="15">
        <v>5.9946666666666655</v>
      </c>
      <c r="F114" s="15">
        <v>101.58666666666667</v>
      </c>
      <c r="G114" s="15">
        <v>0.30533333333333335</v>
      </c>
      <c r="H114" s="12">
        <v>263</v>
      </c>
      <c r="I114" s="16" t="s">
        <v>920</v>
      </c>
    </row>
    <row r="115" spans="1:9" ht="15">
      <c r="A115" s="37" t="s">
        <v>192</v>
      </c>
      <c r="B115" s="198">
        <v>60</v>
      </c>
      <c r="C115" s="26">
        <v>11.22</v>
      </c>
      <c r="D115" s="26">
        <v>6.39</v>
      </c>
      <c r="E115" s="26">
        <v>4.51</v>
      </c>
      <c r="F115" s="26">
        <v>120.4</v>
      </c>
      <c r="G115" s="26">
        <v>0.43</v>
      </c>
      <c r="H115" s="12">
        <v>264</v>
      </c>
      <c r="I115" s="16" t="s">
        <v>919</v>
      </c>
    </row>
    <row r="116" spans="1:9" ht="15">
      <c r="A116" s="37" t="s">
        <v>192</v>
      </c>
      <c r="B116" s="198">
        <v>80</v>
      </c>
      <c r="C116" s="27">
        <v>14.96</v>
      </c>
      <c r="D116" s="27">
        <v>8.53</v>
      </c>
      <c r="E116" s="27">
        <v>6.013333333333333</v>
      </c>
      <c r="F116" s="27">
        <v>160.53333333333336</v>
      </c>
      <c r="G116" s="27">
        <v>0.5733333333333334</v>
      </c>
      <c r="H116" s="12">
        <v>264</v>
      </c>
      <c r="I116" s="16" t="s">
        <v>919</v>
      </c>
    </row>
    <row r="117" spans="1:9" ht="15">
      <c r="A117" s="37" t="s">
        <v>522</v>
      </c>
      <c r="B117" s="198">
        <v>60</v>
      </c>
      <c r="C117" s="10">
        <v>9.15</v>
      </c>
      <c r="D117" s="15">
        <v>3.87</v>
      </c>
      <c r="E117" s="15">
        <v>4.51</v>
      </c>
      <c r="F117" s="15">
        <v>89.8</v>
      </c>
      <c r="G117" s="15">
        <v>0.25</v>
      </c>
      <c r="H117" s="12">
        <v>264</v>
      </c>
      <c r="I117" s="16" t="s">
        <v>920</v>
      </c>
    </row>
    <row r="118" spans="1:9" ht="15">
      <c r="A118" s="37" t="s">
        <v>522</v>
      </c>
      <c r="B118" s="198">
        <v>80</v>
      </c>
      <c r="C118" s="10">
        <v>12.2</v>
      </c>
      <c r="D118" s="15">
        <v>5.17</v>
      </c>
      <c r="E118" s="15">
        <v>6.01</v>
      </c>
      <c r="F118" s="15">
        <v>119.73</v>
      </c>
      <c r="G118" s="15">
        <v>0.33</v>
      </c>
      <c r="H118" s="12">
        <v>264</v>
      </c>
      <c r="I118" s="16" t="s">
        <v>920</v>
      </c>
    </row>
    <row r="119" spans="1:9" ht="15">
      <c r="A119" s="37" t="s">
        <v>631</v>
      </c>
      <c r="B119" s="198">
        <v>60</v>
      </c>
      <c r="C119" s="15">
        <v>9.649</v>
      </c>
      <c r="D119" s="15">
        <v>6.316000000000001</v>
      </c>
      <c r="E119" s="15">
        <v>7.202</v>
      </c>
      <c r="F119" s="15">
        <v>124.21000000000001</v>
      </c>
      <c r="G119" s="15">
        <v>0.808</v>
      </c>
      <c r="H119" s="12">
        <v>265</v>
      </c>
      <c r="I119" s="16" t="s">
        <v>919</v>
      </c>
    </row>
    <row r="120" spans="1:9" ht="15">
      <c r="A120" s="37" t="s">
        <v>631</v>
      </c>
      <c r="B120" s="198">
        <v>80</v>
      </c>
      <c r="C120" s="15">
        <v>12.865333333333332</v>
      </c>
      <c r="D120" s="15">
        <v>8.421333333333333</v>
      </c>
      <c r="E120" s="15">
        <v>9.602666666666668</v>
      </c>
      <c r="F120" s="15">
        <v>165.61333333333334</v>
      </c>
      <c r="G120" s="15">
        <v>1.0773333333333333</v>
      </c>
      <c r="H120" s="12">
        <v>265</v>
      </c>
      <c r="I120" s="16" t="s">
        <v>919</v>
      </c>
    </row>
    <row r="121" spans="1:9" ht="15">
      <c r="A121" s="37" t="s">
        <v>634</v>
      </c>
      <c r="B121" s="198">
        <v>60</v>
      </c>
      <c r="C121" s="15">
        <v>7.901000000000001</v>
      </c>
      <c r="D121" s="15">
        <v>4.188000000000001</v>
      </c>
      <c r="E121" s="15">
        <v>7.202</v>
      </c>
      <c r="F121" s="15">
        <v>98.37</v>
      </c>
      <c r="G121" s="15">
        <v>0.656</v>
      </c>
      <c r="H121" s="12">
        <v>265</v>
      </c>
      <c r="I121" s="16" t="s">
        <v>920</v>
      </c>
    </row>
    <row r="122" spans="1:9" ht="15">
      <c r="A122" s="37" t="s">
        <v>634</v>
      </c>
      <c r="B122" s="198">
        <v>80</v>
      </c>
      <c r="C122" s="15">
        <v>10.534666666666668</v>
      </c>
      <c r="D122" s="15">
        <v>5.584000000000001</v>
      </c>
      <c r="E122" s="15">
        <v>9.602666666666668</v>
      </c>
      <c r="F122" s="15">
        <v>131.16000000000003</v>
      </c>
      <c r="G122" s="15">
        <v>0.8746666666666667</v>
      </c>
      <c r="H122" s="12">
        <v>265</v>
      </c>
      <c r="I122" s="16" t="s">
        <v>920</v>
      </c>
    </row>
    <row r="123" spans="1:9" ht="15">
      <c r="A123" s="37" t="s">
        <v>191</v>
      </c>
      <c r="B123" s="198">
        <v>120</v>
      </c>
      <c r="C123" s="15">
        <v>11.822000000000003</v>
      </c>
      <c r="D123" s="15">
        <v>13.834</v>
      </c>
      <c r="E123" s="15">
        <v>9.317</v>
      </c>
      <c r="F123" s="15">
        <v>209.35999999999999</v>
      </c>
      <c r="G123" s="15">
        <v>39.423</v>
      </c>
      <c r="H123" s="12">
        <v>267</v>
      </c>
      <c r="I123" s="16" t="s">
        <v>919</v>
      </c>
    </row>
    <row r="124" spans="1:9" ht="15">
      <c r="A124" s="37" t="s">
        <v>191</v>
      </c>
      <c r="B124" s="198">
        <v>180</v>
      </c>
      <c r="C124" s="15">
        <v>17.733000000000004</v>
      </c>
      <c r="D124" s="15">
        <v>20.751</v>
      </c>
      <c r="E124" s="15">
        <v>13.9755</v>
      </c>
      <c r="F124" s="15">
        <v>314.03999999999996</v>
      </c>
      <c r="G124" s="15">
        <v>59.1345</v>
      </c>
      <c r="H124" s="12">
        <v>267</v>
      </c>
      <c r="I124" s="16" t="s">
        <v>919</v>
      </c>
    </row>
    <row r="125" spans="1:9" ht="15">
      <c r="A125" s="37" t="s">
        <v>190</v>
      </c>
      <c r="B125" s="198">
        <v>120</v>
      </c>
      <c r="C125" s="15">
        <v>9.660000000000004</v>
      </c>
      <c r="D125" s="15">
        <v>11.202</v>
      </c>
      <c r="E125" s="15">
        <v>9.317</v>
      </c>
      <c r="F125" s="15">
        <v>177.39999999999998</v>
      </c>
      <c r="G125" s="15">
        <v>39.235</v>
      </c>
      <c r="H125" s="12">
        <v>267</v>
      </c>
      <c r="I125" s="16" t="s">
        <v>920</v>
      </c>
    </row>
    <row r="126" spans="1:9" ht="15">
      <c r="A126" s="37" t="s">
        <v>190</v>
      </c>
      <c r="B126" s="198">
        <v>180</v>
      </c>
      <c r="C126" s="15">
        <v>14.490000000000006</v>
      </c>
      <c r="D126" s="15">
        <v>16.803</v>
      </c>
      <c r="E126" s="15">
        <v>13.9755</v>
      </c>
      <c r="F126" s="15">
        <v>266.09999999999997</v>
      </c>
      <c r="G126" s="15">
        <v>58.852500000000006</v>
      </c>
      <c r="H126" s="12">
        <v>267</v>
      </c>
      <c r="I126" s="16" t="s">
        <v>920</v>
      </c>
    </row>
    <row r="127" spans="1:9" ht="15">
      <c r="A127" s="37" t="s">
        <v>632</v>
      </c>
      <c r="B127" s="198">
        <v>60</v>
      </c>
      <c r="C127" s="15">
        <v>12.869</v>
      </c>
      <c r="D127" s="15">
        <v>9.017</v>
      </c>
      <c r="E127" s="15">
        <v>2.912</v>
      </c>
      <c r="F127" s="15">
        <v>144.08999999999997</v>
      </c>
      <c r="G127" s="15">
        <v>0.582</v>
      </c>
      <c r="H127" s="12">
        <v>268</v>
      </c>
      <c r="I127" s="16" t="s">
        <v>919</v>
      </c>
    </row>
    <row r="128" spans="1:9" ht="15">
      <c r="A128" s="37" t="s">
        <v>632</v>
      </c>
      <c r="B128" s="198">
        <v>80</v>
      </c>
      <c r="C128" s="15">
        <v>17.158666666666665</v>
      </c>
      <c r="D128" s="15">
        <v>12.022666666666666</v>
      </c>
      <c r="E128" s="15">
        <v>3.8826666666666663</v>
      </c>
      <c r="F128" s="15">
        <v>192.11999999999995</v>
      </c>
      <c r="G128" s="15">
        <v>0.7759999999999999</v>
      </c>
      <c r="H128" s="12">
        <v>268</v>
      </c>
      <c r="I128" s="16" t="s">
        <v>919</v>
      </c>
    </row>
    <row r="129" spans="1:9" ht="15">
      <c r="A129" s="37" t="s">
        <v>633</v>
      </c>
      <c r="B129" s="198">
        <v>60</v>
      </c>
      <c r="C129" s="15">
        <v>10.385</v>
      </c>
      <c r="D129" s="15">
        <v>5.993</v>
      </c>
      <c r="E129" s="15">
        <v>2.912</v>
      </c>
      <c r="F129" s="15">
        <v>107.37</v>
      </c>
      <c r="G129" s="15">
        <v>0.366</v>
      </c>
      <c r="H129" s="12">
        <v>268</v>
      </c>
      <c r="I129" s="16" t="s">
        <v>920</v>
      </c>
    </row>
    <row r="130" spans="1:9" ht="15">
      <c r="A130" s="37" t="s">
        <v>633</v>
      </c>
      <c r="B130" s="198">
        <v>80</v>
      </c>
      <c r="C130" s="15">
        <v>13.846666666666668</v>
      </c>
      <c r="D130" s="15">
        <v>7.990666666666667</v>
      </c>
      <c r="E130" s="15">
        <v>3.8826666666666663</v>
      </c>
      <c r="F130" s="15">
        <v>143.16</v>
      </c>
      <c r="G130" s="15">
        <v>0.488</v>
      </c>
      <c r="H130" s="12">
        <v>268</v>
      </c>
      <c r="I130" s="16" t="s">
        <v>920</v>
      </c>
    </row>
    <row r="131" spans="1:9" ht="15">
      <c r="A131" s="37" t="s">
        <v>189</v>
      </c>
      <c r="B131" s="198">
        <v>75</v>
      </c>
      <c r="C131" s="15">
        <v>12.024</v>
      </c>
      <c r="D131" s="15">
        <v>8.049</v>
      </c>
      <c r="E131" s="15">
        <v>5.188</v>
      </c>
      <c r="F131" s="15">
        <v>141.26</v>
      </c>
      <c r="G131" s="15">
        <v>0.595</v>
      </c>
      <c r="H131" s="12">
        <v>269</v>
      </c>
      <c r="I131" s="16" t="s">
        <v>919</v>
      </c>
    </row>
    <row r="132" spans="1:9" ht="15">
      <c r="A132" s="37" t="s">
        <v>189</v>
      </c>
      <c r="B132" s="198">
        <v>110</v>
      </c>
      <c r="C132" s="15">
        <v>17.635199999999998</v>
      </c>
      <c r="D132" s="15">
        <v>11.8052</v>
      </c>
      <c r="E132" s="15">
        <v>7.609066666666665</v>
      </c>
      <c r="F132" s="15">
        <v>207.18133333333333</v>
      </c>
      <c r="G132" s="15">
        <v>0.8726666666666666</v>
      </c>
      <c r="H132" s="12">
        <v>269</v>
      </c>
      <c r="I132" s="16" t="s">
        <v>919</v>
      </c>
    </row>
    <row r="133" spans="1:9" ht="15">
      <c r="A133" s="37" t="s">
        <v>188</v>
      </c>
      <c r="B133" s="198">
        <v>75</v>
      </c>
      <c r="C133" s="15">
        <v>9.770000000000001</v>
      </c>
      <c r="D133" s="15">
        <v>5.305</v>
      </c>
      <c r="E133" s="15">
        <v>5.188</v>
      </c>
      <c r="F133" s="15">
        <v>107.93999999999998</v>
      </c>
      <c r="G133" s="15">
        <v>0.399</v>
      </c>
      <c r="H133" s="12">
        <v>269</v>
      </c>
      <c r="I133" s="16" t="s">
        <v>920</v>
      </c>
    </row>
    <row r="134" spans="1:9" ht="15">
      <c r="A134" s="37" t="s">
        <v>188</v>
      </c>
      <c r="B134" s="198">
        <v>110</v>
      </c>
      <c r="C134" s="15">
        <v>14.329333333333336</v>
      </c>
      <c r="D134" s="15">
        <v>7.780666666666666</v>
      </c>
      <c r="E134" s="15">
        <v>7.609066666666665</v>
      </c>
      <c r="F134" s="15">
        <v>158.31199999999998</v>
      </c>
      <c r="G134" s="15">
        <v>0.5852</v>
      </c>
      <c r="H134" s="12">
        <v>269</v>
      </c>
      <c r="I134" s="16" t="s">
        <v>920</v>
      </c>
    </row>
    <row r="135" spans="1:9" ht="15">
      <c r="A135" s="37" t="s">
        <v>187</v>
      </c>
      <c r="B135" s="198">
        <v>60</v>
      </c>
      <c r="C135" s="15">
        <v>11.652000000000001</v>
      </c>
      <c r="D135" s="15">
        <v>5.574</v>
      </c>
      <c r="E135" s="15">
        <v>4.573</v>
      </c>
      <c r="F135" s="15">
        <v>114.94999999999999</v>
      </c>
      <c r="G135" s="15">
        <v>0.517</v>
      </c>
      <c r="H135" s="12">
        <v>270</v>
      </c>
      <c r="I135" s="16" t="s">
        <v>919</v>
      </c>
    </row>
    <row r="136" spans="1:9" ht="15">
      <c r="A136" s="37" t="s">
        <v>187</v>
      </c>
      <c r="B136" s="198">
        <v>80</v>
      </c>
      <c r="C136" s="15">
        <v>15.536000000000001</v>
      </c>
      <c r="D136" s="15">
        <v>7.4319999999999995</v>
      </c>
      <c r="E136" s="15">
        <v>6.097333333333333</v>
      </c>
      <c r="F136" s="15">
        <v>153.26666666666665</v>
      </c>
      <c r="G136" s="15">
        <v>0.6893333333333334</v>
      </c>
      <c r="H136" s="12">
        <v>270</v>
      </c>
      <c r="I136" s="16" t="s">
        <v>919</v>
      </c>
    </row>
    <row r="137" spans="1:9" ht="15">
      <c r="A137" s="37" t="s">
        <v>186</v>
      </c>
      <c r="B137" s="198">
        <v>60</v>
      </c>
      <c r="C137" s="15">
        <v>9.398000000000001</v>
      </c>
      <c r="D137" s="15">
        <v>2.83</v>
      </c>
      <c r="E137" s="15">
        <v>4.573</v>
      </c>
      <c r="F137" s="15">
        <v>81.63</v>
      </c>
      <c r="G137" s="15">
        <v>0.321</v>
      </c>
      <c r="H137" s="12">
        <v>270</v>
      </c>
      <c r="I137" s="16" t="s">
        <v>920</v>
      </c>
    </row>
    <row r="138" spans="1:9" ht="15">
      <c r="A138" s="37" t="s">
        <v>186</v>
      </c>
      <c r="B138" s="198">
        <v>80</v>
      </c>
      <c r="C138" s="15">
        <v>12.530666666666669</v>
      </c>
      <c r="D138" s="15">
        <v>3.7733333333333334</v>
      </c>
      <c r="E138" s="15">
        <v>6.097333333333333</v>
      </c>
      <c r="F138" s="15">
        <v>108.83999999999999</v>
      </c>
      <c r="G138" s="15">
        <v>0.428</v>
      </c>
      <c r="H138" s="12">
        <v>270</v>
      </c>
      <c r="I138" s="16" t="s">
        <v>920</v>
      </c>
    </row>
    <row r="139" spans="1:9" ht="15">
      <c r="A139" s="37" t="s">
        <v>185</v>
      </c>
      <c r="B139" s="198">
        <v>60</v>
      </c>
      <c r="C139" s="15">
        <v>11.02</v>
      </c>
      <c r="D139" s="15">
        <v>6.015000000000001</v>
      </c>
      <c r="E139" s="15">
        <v>3.377</v>
      </c>
      <c r="F139" s="15">
        <v>111.64</v>
      </c>
      <c r="G139" s="15">
        <v>0.546</v>
      </c>
      <c r="H139" s="12">
        <v>271</v>
      </c>
      <c r="I139" s="16" t="s">
        <v>919</v>
      </c>
    </row>
    <row r="140" spans="1:9" ht="15">
      <c r="A140" s="37" t="s">
        <v>185</v>
      </c>
      <c r="B140" s="198">
        <v>80</v>
      </c>
      <c r="C140" s="15">
        <v>14.693333333333333</v>
      </c>
      <c r="D140" s="15">
        <v>8.02</v>
      </c>
      <c r="E140" s="15">
        <v>4.502666666666666</v>
      </c>
      <c r="F140" s="15">
        <v>148.85333333333332</v>
      </c>
      <c r="G140" s="15">
        <v>0.728</v>
      </c>
      <c r="H140" s="12">
        <v>271</v>
      </c>
      <c r="I140" s="16" t="s">
        <v>919</v>
      </c>
    </row>
    <row r="141" spans="1:9" ht="15">
      <c r="A141" s="37" t="s">
        <v>184</v>
      </c>
      <c r="B141" s="198">
        <v>60</v>
      </c>
      <c r="C141" s="15">
        <v>8.812</v>
      </c>
      <c r="D141" s="15">
        <v>3.327</v>
      </c>
      <c r="E141" s="15">
        <v>3.377</v>
      </c>
      <c r="F141" s="15">
        <v>79</v>
      </c>
      <c r="G141" s="15">
        <v>0.354</v>
      </c>
      <c r="H141" s="12">
        <v>271</v>
      </c>
      <c r="I141" s="16" t="s">
        <v>920</v>
      </c>
    </row>
    <row r="142" spans="1:9" ht="15">
      <c r="A142" s="37" t="s">
        <v>184</v>
      </c>
      <c r="B142" s="198">
        <v>80</v>
      </c>
      <c r="C142" s="15">
        <v>11.749333333333333</v>
      </c>
      <c r="D142" s="15">
        <v>4.436</v>
      </c>
      <c r="E142" s="15">
        <v>4.502666666666666</v>
      </c>
      <c r="F142" s="15">
        <v>105.33333333333333</v>
      </c>
      <c r="G142" s="15">
        <v>0.472</v>
      </c>
      <c r="H142" s="12">
        <v>271</v>
      </c>
      <c r="I142" s="16" t="s">
        <v>920</v>
      </c>
    </row>
    <row r="143" spans="1:9" ht="15">
      <c r="A143" s="37" t="s">
        <v>183</v>
      </c>
      <c r="B143" s="198">
        <v>180</v>
      </c>
      <c r="C143" s="12">
        <v>17.5</v>
      </c>
      <c r="D143" s="12">
        <v>19.2</v>
      </c>
      <c r="E143" s="12">
        <v>12.2</v>
      </c>
      <c r="F143" s="12">
        <v>291</v>
      </c>
      <c r="G143" s="12">
        <v>39.7</v>
      </c>
      <c r="H143" s="12">
        <v>321</v>
      </c>
      <c r="I143" s="37" t="s">
        <v>920</v>
      </c>
    </row>
    <row r="144" spans="1:9" ht="15">
      <c r="A144" s="37" t="s">
        <v>183</v>
      </c>
      <c r="B144" s="198">
        <v>150</v>
      </c>
      <c r="C144" s="11">
        <v>15.4</v>
      </c>
      <c r="D144" s="11">
        <v>16</v>
      </c>
      <c r="E144" s="11">
        <v>10.2</v>
      </c>
      <c r="F144" s="11">
        <v>243</v>
      </c>
      <c r="G144" s="11">
        <v>33.1</v>
      </c>
      <c r="H144" s="12">
        <v>321</v>
      </c>
      <c r="I144" s="37" t="s">
        <v>920</v>
      </c>
    </row>
    <row r="145" spans="1:9" ht="15">
      <c r="A145" s="37" t="s">
        <v>1606</v>
      </c>
      <c r="B145" s="198">
        <v>180</v>
      </c>
      <c r="C145" s="11">
        <v>23.9</v>
      </c>
      <c r="D145" s="11">
        <v>28.3</v>
      </c>
      <c r="E145" s="11">
        <v>12.8</v>
      </c>
      <c r="F145" s="11">
        <v>330</v>
      </c>
      <c r="G145" s="11">
        <v>40.3</v>
      </c>
      <c r="H145" s="12">
        <v>321</v>
      </c>
      <c r="I145" s="37" t="s">
        <v>217</v>
      </c>
    </row>
    <row r="146" spans="1:9" ht="15">
      <c r="A146" s="37" t="s">
        <v>1606</v>
      </c>
      <c r="B146" s="198">
        <v>150</v>
      </c>
      <c r="C146" s="11">
        <v>19.9</v>
      </c>
      <c r="D146" s="11">
        <v>23.6</v>
      </c>
      <c r="E146" s="11">
        <v>10.7</v>
      </c>
      <c r="F146" s="11">
        <v>275</v>
      </c>
      <c r="G146" s="11">
        <v>33.6</v>
      </c>
      <c r="H146" s="12">
        <v>321</v>
      </c>
      <c r="I146" s="37" t="s">
        <v>217</v>
      </c>
    </row>
    <row r="147" spans="1:9" ht="15">
      <c r="A147" s="37" t="s">
        <v>121</v>
      </c>
      <c r="B147" s="198">
        <v>60</v>
      </c>
      <c r="C147" s="12">
        <v>12.4</v>
      </c>
      <c r="D147" s="12">
        <v>5.8</v>
      </c>
      <c r="E147" s="12">
        <v>7.1</v>
      </c>
      <c r="F147" s="12">
        <v>131</v>
      </c>
      <c r="G147" s="12">
        <v>1.3</v>
      </c>
      <c r="H147" s="12">
        <v>266</v>
      </c>
      <c r="I147" s="16" t="s">
        <v>919</v>
      </c>
    </row>
    <row r="148" spans="1:9" ht="15">
      <c r="A148" s="37" t="s">
        <v>121</v>
      </c>
      <c r="B148" s="198">
        <v>80</v>
      </c>
      <c r="C148" s="12">
        <v>16.5</v>
      </c>
      <c r="D148" s="12">
        <v>7.7</v>
      </c>
      <c r="E148" s="12">
        <v>9.5</v>
      </c>
      <c r="F148" s="12">
        <v>175</v>
      </c>
      <c r="G148" s="12">
        <v>1.7</v>
      </c>
      <c r="H148" s="12">
        <v>266</v>
      </c>
      <c r="I148" s="16" t="s">
        <v>919</v>
      </c>
    </row>
    <row r="149" spans="1:9" ht="15">
      <c r="A149" s="37" t="s">
        <v>122</v>
      </c>
      <c r="B149" s="198">
        <v>60</v>
      </c>
      <c r="C149" s="12">
        <v>10.4</v>
      </c>
      <c r="D149" s="12">
        <v>2.8</v>
      </c>
      <c r="E149" s="12">
        <v>7.1</v>
      </c>
      <c r="F149" s="12">
        <v>96</v>
      </c>
      <c r="G149" s="12">
        <v>1.1</v>
      </c>
      <c r="H149" s="12">
        <v>266</v>
      </c>
      <c r="I149" s="16" t="s">
        <v>920</v>
      </c>
    </row>
    <row r="150" spans="1:9" ht="15">
      <c r="A150" s="37" t="s">
        <v>122</v>
      </c>
      <c r="B150" s="198">
        <v>80</v>
      </c>
      <c r="C150" s="12">
        <v>13.9</v>
      </c>
      <c r="D150" s="12">
        <v>3.7</v>
      </c>
      <c r="E150" s="12">
        <v>9.5</v>
      </c>
      <c r="F150" s="12">
        <v>128</v>
      </c>
      <c r="G150" s="12">
        <v>1.5</v>
      </c>
      <c r="H150" s="12">
        <v>266</v>
      </c>
      <c r="I150" s="16" t="s">
        <v>920</v>
      </c>
    </row>
    <row r="151" spans="1:9" ht="15">
      <c r="A151" s="37" t="s">
        <v>123</v>
      </c>
      <c r="B151" s="198">
        <v>60</v>
      </c>
      <c r="C151" s="12">
        <v>12.8</v>
      </c>
      <c r="D151" s="12">
        <v>6.2</v>
      </c>
      <c r="E151" s="12">
        <v>7.8</v>
      </c>
      <c r="F151" s="12">
        <v>138</v>
      </c>
      <c r="G151" s="12">
        <v>1.5</v>
      </c>
      <c r="H151" s="12">
        <v>266</v>
      </c>
      <c r="I151" s="16" t="s">
        <v>919</v>
      </c>
    </row>
    <row r="152" spans="1:9" ht="15">
      <c r="A152" s="37" t="s">
        <v>123</v>
      </c>
      <c r="B152" s="198">
        <v>80</v>
      </c>
      <c r="C152" s="12">
        <v>17.1</v>
      </c>
      <c r="D152" s="12">
        <v>8.3</v>
      </c>
      <c r="E152" s="12">
        <v>10.4</v>
      </c>
      <c r="F152" s="12">
        <v>184</v>
      </c>
      <c r="G152" s="12">
        <v>2</v>
      </c>
      <c r="H152" s="12">
        <v>266</v>
      </c>
      <c r="I152" s="16" t="s">
        <v>919</v>
      </c>
    </row>
    <row r="153" spans="1:9" ht="15">
      <c r="A153" s="37" t="s">
        <v>124</v>
      </c>
      <c r="B153" s="198">
        <v>60</v>
      </c>
      <c r="C153" s="12">
        <v>10.8</v>
      </c>
      <c r="D153" s="12">
        <v>3.2</v>
      </c>
      <c r="E153" s="12">
        <v>7.8</v>
      </c>
      <c r="F153" s="12">
        <v>104</v>
      </c>
      <c r="G153" s="12">
        <v>1.3</v>
      </c>
      <c r="H153" s="12">
        <v>266</v>
      </c>
      <c r="I153" s="16" t="s">
        <v>920</v>
      </c>
    </row>
    <row r="154" spans="1:9" ht="15">
      <c r="A154" s="37" t="s">
        <v>124</v>
      </c>
      <c r="B154" s="198">
        <v>80</v>
      </c>
      <c r="C154" s="12">
        <v>14.4</v>
      </c>
      <c r="D154" s="12">
        <v>4.3</v>
      </c>
      <c r="E154" s="12">
        <v>10.4</v>
      </c>
      <c r="F154" s="12">
        <v>139</v>
      </c>
      <c r="G154" s="12">
        <v>1.7</v>
      </c>
      <c r="H154" s="12">
        <v>266</v>
      </c>
      <c r="I154" s="16" t="s">
        <v>920</v>
      </c>
    </row>
    <row r="155" spans="1:9" s="273" customFormat="1" ht="8.25" customHeight="1">
      <c r="A155" s="268"/>
      <c r="B155" s="269"/>
      <c r="C155" s="270"/>
      <c r="D155" s="270"/>
      <c r="E155" s="270"/>
      <c r="F155" s="270"/>
      <c r="G155" s="270"/>
      <c r="H155" s="271"/>
      <c r="I155" s="272"/>
    </row>
    <row r="156" spans="1:9" ht="15">
      <c r="A156" s="37" t="s">
        <v>910</v>
      </c>
      <c r="B156" s="198">
        <f aca="true" t="shared" si="0" ref="B156:G156">SUM(B3*2)</f>
        <v>120</v>
      </c>
      <c r="C156" s="15">
        <f t="shared" si="0"/>
        <v>30.913999999999998</v>
      </c>
      <c r="D156" s="15">
        <f t="shared" si="0"/>
        <v>9.77</v>
      </c>
      <c r="E156" s="15">
        <f t="shared" si="0"/>
        <v>0.9319999999999999</v>
      </c>
      <c r="F156" s="15">
        <f t="shared" si="0"/>
        <v>214.68</v>
      </c>
      <c r="G156" s="15">
        <f t="shared" si="0"/>
        <v>2.35</v>
      </c>
      <c r="H156" s="10">
        <v>242</v>
      </c>
      <c r="I156" s="37" t="s">
        <v>915</v>
      </c>
    </row>
    <row r="157" spans="1:9" ht="15">
      <c r="A157" s="37" t="s">
        <v>910</v>
      </c>
      <c r="B157" s="198">
        <f aca="true" t="shared" si="1" ref="B157:G157">SUM(B4*2)</f>
        <v>160</v>
      </c>
      <c r="C157" s="15">
        <f t="shared" si="1"/>
        <v>41.218666666666664</v>
      </c>
      <c r="D157" s="15">
        <f t="shared" si="1"/>
        <v>13.026666666666667</v>
      </c>
      <c r="E157" s="15">
        <f t="shared" si="1"/>
        <v>1.2426666666666666</v>
      </c>
      <c r="F157" s="15">
        <f t="shared" si="1"/>
        <v>286.24</v>
      </c>
      <c r="G157" s="15">
        <f t="shared" si="1"/>
        <v>3.1333333333333337</v>
      </c>
      <c r="H157" s="10">
        <v>242</v>
      </c>
      <c r="I157" s="37" t="s">
        <v>915</v>
      </c>
    </row>
    <row r="158" spans="1:9" ht="15">
      <c r="A158" s="37" t="s">
        <v>910</v>
      </c>
      <c r="B158" s="198">
        <f aca="true" t="shared" si="2" ref="B158:G158">SUM(B5*2)</f>
        <v>120</v>
      </c>
      <c r="C158" s="15">
        <f t="shared" si="2"/>
        <v>24.014</v>
      </c>
      <c r="D158" s="15">
        <f t="shared" si="2"/>
        <v>1.37</v>
      </c>
      <c r="E158" s="15">
        <f t="shared" si="2"/>
        <v>0.9319999999999999</v>
      </c>
      <c r="F158" s="15">
        <f t="shared" si="2"/>
        <v>112.68</v>
      </c>
      <c r="G158" s="15">
        <f t="shared" si="2"/>
        <v>1.75</v>
      </c>
      <c r="H158" s="10">
        <v>242</v>
      </c>
      <c r="I158" s="37" t="s">
        <v>916</v>
      </c>
    </row>
    <row r="159" spans="1:9" ht="15">
      <c r="A159" s="37" t="s">
        <v>910</v>
      </c>
      <c r="B159" s="198">
        <f aca="true" t="shared" si="3" ref="B159:G159">SUM(B6*2)</f>
        <v>160</v>
      </c>
      <c r="C159" s="15">
        <f t="shared" si="3"/>
        <v>32.01866666666667</v>
      </c>
      <c r="D159" s="15">
        <f t="shared" si="3"/>
        <v>1.8266666666666667</v>
      </c>
      <c r="E159" s="15">
        <f t="shared" si="3"/>
        <v>1.2426666666666666</v>
      </c>
      <c r="F159" s="15">
        <f t="shared" si="3"/>
        <v>150.24</v>
      </c>
      <c r="G159" s="15">
        <f t="shared" si="3"/>
        <v>2.3333333333333335</v>
      </c>
      <c r="H159" s="10">
        <v>242</v>
      </c>
      <c r="I159" s="37" t="s">
        <v>916</v>
      </c>
    </row>
    <row r="160" spans="1:9" ht="15">
      <c r="A160" s="37" t="s">
        <v>380</v>
      </c>
      <c r="B160" s="198">
        <f aca="true" t="shared" si="4" ref="B160:G160">SUM(B7*2)</f>
        <v>120</v>
      </c>
      <c r="C160" s="15">
        <f t="shared" si="4"/>
        <v>27.591999999999995</v>
      </c>
      <c r="D160" s="15">
        <f t="shared" si="4"/>
        <v>12.172</v>
      </c>
      <c r="E160" s="15">
        <f t="shared" si="4"/>
        <v>2.076</v>
      </c>
      <c r="F160" s="15">
        <f t="shared" si="4"/>
        <v>227.6</v>
      </c>
      <c r="G160" s="15">
        <f t="shared" si="4"/>
        <v>1.1600000000000001</v>
      </c>
      <c r="H160" s="10">
        <v>243</v>
      </c>
      <c r="I160" s="37" t="s">
        <v>915</v>
      </c>
    </row>
    <row r="161" spans="1:9" ht="15">
      <c r="A161" s="37" t="s">
        <v>380</v>
      </c>
      <c r="B161" s="198">
        <f aca="true" t="shared" si="5" ref="B161:G161">SUM(B8*2)</f>
        <v>160</v>
      </c>
      <c r="C161" s="15">
        <f t="shared" si="5"/>
        <v>36.789333333333325</v>
      </c>
      <c r="D161" s="15">
        <f t="shared" si="5"/>
        <v>16.229333333333333</v>
      </c>
      <c r="E161" s="15">
        <f t="shared" si="5"/>
        <v>2.768</v>
      </c>
      <c r="F161" s="15">
        <f t="shared" si="5"/>
        <v>303.4666666666667</v>
      </c>
      <c r="G161" s="15">
        <f t="shared" si="5"/>
        <v>1.5466666666666669</v>
      </c>
      <c r="H161" s="10">
        <v>243</v>
      </c>
      <c r="I161" s="37" t="s">
        <v>915</v>
      </c>
    </row>
    <row r="162" spans="1:9" ht="15">
      <c r="A162" s="37" t="s">
        <v>381</v>
      </c>
      <c r="B162" s="198">
        <f aca="true" t="shared" si="6" ref="B162:G162">SUM(B9*2)</f>
        <v>120</v>
      </c>
      <c r="C162" s="15">
        <f t="shared" si="6"/>
        <v>21.703999999999997</v>
      </c>
      <c r="D162" s="15">
        <f t="shared" si="6"/>
        <v>5.004</v>
      </c>
      <c r="E162" s="15">
        <f t="shared" si="6"/>
        <v>2.076</v>
      </c>
      <c r="F162" s="15">
        <f t="shared" si="6"/>
        <v>140.56</v>
      </c>
      <c r="G162" s="15">
        <f t="shared" si="6"/>
        <v>0.648</v>
      </c>
      <c r="H162" s="10">
        <v>243</v>
      </c>
      <c r="I162" s="37" t="s">
        <v>916</v>
      </c>
    </row>
    <row r="163" spans="1:9" ht="15">
      <c r="A163" s="37" t="s">
        <v>381</v>
      </c>
      <c r="B163" s="198">
        <f aca="true" t="shared" si="7" ref="B163:G163">SUM(B10*2)</f>
        <v>160</v>
      </c>
      <c r="C163" s="15">
        <f t="shared" si="7"/>
        <v>28.938666666666663</v>
      </c>
      <c r="D163" s="15">
        <f t="shared" si="7"/>
        <v>6.671999999999999</v>
      </c>
      <c r="E163" s="15">
        <f t="shared" si="7"/>
        <v>2.768</v>
      </c>
      <c r="F163" s="15">
        <f t="shared" si="7"/>
        <v>187.41333333333333</v>
      </c>
      <c r="G163" s="15">
        <f t="shared" si="7"/>
        <v>0.8640000000000001</v>
      </c>
      <c r="H163" s="10">
        <v>243</v>
      </c>
      <c r="I163" s="37" t="s">
        <v>916</v>
      </c>
    </row>
    <row r="164" spans="1:9" ht="15">
      <c r="A164" s="37" t="s">
        <v>231</v>
      </c>
      <c r="B164" s="198">
        <f aca="true" t="shared" si="8" ref="B164:G164">SUM(B11*2)</f>
        <v>120</v>
      </c>
      <c r="C164" s="15">
        <f t="shared" si="8"/>
        <v>13.006</v>
      </c>
      <c r="D164" s="15">
        <f t="shared" si="8"/>
        <v>3.9579999999999997</v>
      </c>
      <c r="E164" s="15">
        <f t="shared" si="8"/>
        <v>3.778</v>
      </c>
      <c r="F164" s="15">
        <f t="shared" si="8"/>
        <v>103.14</v>
      </c>
      <c r="G164" s="15">
        <f t="shared" si="8"/>
        <v>3.44</v>
      </c>
      <c r="H164" s="10">
        <v>244</v>
      </c>
      <c r="I164" s="37" t="s">
        <v>915</v>
      </c>
    </row>
    <row r="165" spans="1:9" ht="15">
      <c r="A165" s="37" t="s">
        <v>231</v>
      </c>
      <c r="B165" s="198">
        <f aca="true" t="shared" si="9" ref="B165:G165">SUM(B12*2)</f>
        <v>160</v>
      </c>
      <c r="C165" s="15">
        <f t="shared" si="9"/>
        <v>17.34133333333333</v>
      </c>
      <c r="D165" s="15">
        <f t="shared" si="9"/>
        <v>5.277333333333333</v>
      </c>
      <c r="E165" s="15">
        <f t="shared" si="9"/>
        <v>5.037333333333334</v>
      </c>
      <c r="F165" s="15">
        <f t="shared" si="9"/>
        <v>137.52</v>
      </c>
      <c r="G165" s="15">
        <f t="shared" si="9"/>
        <v>4.586666666666667</v>
      </c>
      <c r="H165" s="10">
        <v>244</v>
      </c>
      <c r="I165" s="37" t="s">
        <v>915</v>
      </c>
    </row>
    <row r="166" spans="1:9" ht="15">
      <c r="A166" s="37" t="s">
        <v>230</v>
      </c>
      <c r="B166" s="198">
        <f aca="true" t="shared" si="10" ref="B166:G166">SUM(B13*2)</f>
        <v>120</v>
      </c>
      <c r="C166" s="15">
        <f t="shared" si="10"/>
        <v>10.245999999999999</v>
      </c>
      <c r="D166" s="15">
        <f t="shared" si="10"/>
        <v>0.5980000000000001</v>
      </c>
      <c r="E166" s="15">
        <f t="shared" si="10"/>
        <v>3.778</v>
      </c>
      <c r="F166" s="15">
        <f t="shared" si="10"/>
        <v>62.34</v>
      </c>
      <c r="G166" s="15">
        <f t="shared" si="10"/>
        <v>3.1999999999999997</v>
      </c>
      <c r="H166" s="10">
        <v>244</v>
      </c>
      <c r="I166" s="37" t="s">
        <v>916</v>
      </c>
    </row>
    <row r="167" spans="1:9" ht="15">
      <c r="A167" s="37" t="s">
        <v>230</v>
      </c>
      <c r="B167" s="198">
        <f aca="true" t="shared" si="11" ref="B167:G167">SUM(B14*2)</f>
        <v>160</v>
      </c>
      <c r="C167" s="15">
        <f t="shared" si="11"/>
        <v>13.661333333333332</v>
      </c>
      <c r="D167" s="15">
        <f t="shared" si="11"/>
        <v>0.7973333333333334</v>
      </c>
      <c r="E167" s="15">
        <f t="shared" si="11"/>
        <v>5.037333333333334</v>
      </c>
      <c r="F167" s="15">
        <f t="shared" si="11"/>
        <v>83.12</v>
      </c>
      <c r="G167" s="15">
        <f t="shared" si="11"/>
        <v>4.266666666666667</v>
      </c>
      <c r="H167" s="10">
        <v>244</v>
      </c>
      <c r="I167" s="37" t="s">
        <v>916</v>
      </c>
    </row>
    <row r="168" spans="1:9" ht="15">
      <c r="A168" s="37" t="s">
        <v>229</v>
      </c>
      <c r="B168" s="198">
        <f aca="true" t="shared" si="12" ref="B168:G168">SUM(B15*2)</f>
        <v>120</v>
      </c>
      <c r="C168" s="15">
        <f t="shared" si="12"/>
        <v>29.986</v>
      </c>
      <c r="D168" s="15">
        <f t="shared" si="12"/>
        <v>9.498</v>
      </c>
      <c r="E168" s="15">
        <f t="shared" si="12"/>
        <v>0.32799999999999996</v>
      </c>
      <c r="F168" s="15">
        <f t="shared" si="12"/>
        <v>206.04</v>
      </c>
      <c r="G168" s="15">
        <f t="shared" si="12"/>
        <v>1.714</v>
      </c>
      <c r="H168" s="10">
        <v>245</v>
      </c>
      <c r="I168" s="37" t="s">
        <v>915</v>
      </c>
    </row>
    <row r="169" spans="1:9" ht="15">
      <c r="A169" s="37" t="s">
        <v>229</v>
      </c>
      <c r="B169" s="198">
        <f aca="true" t="shared" si="13" ref="B169:G169">SUM(B16*2)</f>
        <v>160</v>
      </c>
      <c r="C169" s="15">
        <f t="shared" si="13"/>
        <v>39.98133333333334</v>
      </c>
      <c r="D169" s="15">
        <f t="shared" si="13"/>
        <v>12.664</v>
      </c>
      <c r="E169" s="15">
        <f t="shared" si="13"/>
        <v>0.43733333333333324</v>
      </c>
      <c r="F169" s="15">
        <f t="shared" si="13"/>
        <v>274.71999999999997</v>
      </c>
      <c r="G169" s="15">
        <f t="shared" si="13"/>
        <v>2.2853333333333334</v>
      </c>
      <c r="H169" s="10">
        <v>245</v>
      </c>
      <c r="I169" s="37" t="s">
        <v>915</v>
      </c>
    </row>
    <row r="170" spans="1:9" ht="15">
      <c r="A170" s="37" t="s">
        <v>382</v>
      </c>
      <c r="B170" s="198">
        <f aca="true" t="shared" si="14" ref="B170:G170">SUM(B17*2)</f>
        <v>120</v>
      </c>
      <c r="C170" s="15">
        <f t="shared" si="14"/>
        <v>23.588000000000005</v>
      </c>
      <c r="D170" s="15">
        <f t="shared" si="14"/>
        <v>1.34</v>
      </c>
      <c r="E170" s="15">
        <f t="shared" si="14"/>
        <v>0.32799999999999996</v>
      </c>
      <c r="F170" s="15">
        <f t="shared" si="14"/>
        <v>108.2</v>
      </c>
      <c r="G170" s="15">
        <f t="shared" si="14"/>
        <v>1.1400000000000001</v>
      </c>
      <c r="H170" s="10">
        <v>245</v>
      </c>
      <c r="I170" s="37" t="s">
        <v>916</v>
      </c>
    </row>
    <row r="171" spans="1:9" ht="15">
      <c r="A171" s="37" t="s">
        <v>382</v>
      </c>
      <c r="B171" s="198">
        <f aca="true" t="shared" si="15" ref="B171:G171">SUM(B18*2)</f>
        <v>160</v>
      </c>
      <c r="C171" s="15">
        <f t="shared" si="15"/>
        <v>31.45066666666667</v>
      </c>
      <c r="D171" s="15">
        <f t="shared" si="15"/>
        <v>1.7866666666666666</v>
      </c>
      <c r="E171" s="15">
        <f t="shared" si="15"/>
        <v>0.43733333333333324</v>
      </c>
      <c r="F171" s="15">
        <f t="shared" si="15"/>
        <v>144.26666666666668</v>
      </c>
      <c r="G171" s="15">
        <f t="shared" si="15"/>
        <v>1.5200000000000002</v>
      </c>
      <c r="H171" s="10">
        <v>245</v>
      </c>
      <c r="I171" s="37" t="s">
        <v>916</v>
      </c>
    </row>
    <row r="172" spans="1:9" ht="15">
      <c r="A172" s="37" t="s">
        <v>228</v>
      </c>
      <c r="B172" s="198">
        <f aca="true" t="shared" si="16" ref="B172:G172">SUM(B19*2)</f>
        <v>120</v>
      </c>
      <c r="C172" s="15">
        <f t="shared" si="16"/>
        <v>23.994</v>
      </c>
      <c r="D172" s="15">
        <f t="shared" si="16"/>
        <v>13.898</v>
      </c>
      <c r="E172" s="15">
        <f t="shared" si="16"/>
        <v>3.8</v>
      </c>
      <c r="F172" s="15">
        <f t="shared" si="16"/>
        <v>236.16</v>
      </c>
      <c r="G172" s="15">
        <f t="shared" si="16"/>
        <v>3.622</v>
      </c>
      <c r="H172" s="10">
        <v>246</v>
      </c>
      <c r="I172" s="37" t="s">
        <v>915</v>
      </c>
    </row>
    <row r="173" spans="1:9" ht="15">
      <c r="A173" s="37" t="s">
        <v>228</v>
      </c>
      <c r="B173" s="198">
        <f aca="true" t="shared" si="17" ref="B173:G173">SUM(B20*2)</f>
        <v>160</v>
      </c>
      <c r="C173" s="15">
        <f t="shared" si="17"/>
        <v>31.991999999999997</v>
      </c>
      <c r="D173" s="15">
        <f t="shared" si="17"/>
        <v>18.530666666666665</v>
      </c>
      <c r="E173" s="15">
        <f t="shared" si="17"/>
        <v>5.066666666666666</v>
      </c>
      <c r="F173" s="15">
        <f t="shared" si="17"/>
        <v>314.88</v>
      </c>
      <c r="G173" s="15">
        <f t="shared" si="17"/>
        <v>4.8293333333333335</v>
      </c>
      <c r="H173" s="10">
        <v>246</v>
      </c>
      <c r="I173" s="37" t="s">
        <v>915</v>
      </c>
    </row>
    <row r="174" spans="1:9" ht="15">
      <c r="A174" s="37" t="s">
        <v>227</v>
      </c>
      <c r="B174" s="198">
        <f aca="true" t="shared" si="18" ref="B174:G174">SUM(B21*2)</f>
        <v>120</v>
      </c>
      <c r="C174" s="15">
        <f t="shared" si="18"/>
        <v>18.933999999999997</v>
      </c>
      <c r="D174" s="15">
        <f t="shared" si="18"/>
        <v>7.7379999999999995</v>
      </c>
      <c r="E174" s="15">
        <f t="shared" si="18"/>
        <v>3.8</v>
      </c>
      <c r="F174" s="15">
        <f t="shared" si="18"/>
        <v>161.36</v>
      </c>
      <c r="G174" s="15">
        <f t="shared" si="18"/>
        <v>3.182</v>
      </c>
      <c r="H174" s="10">
        <v>246</v>
      </c>
      <c r="I174" s="37" t="s">
        <v>916</v>
      </c>
    </row>
    <row r="175" spans="1:9" ht="15">
      <c r="A175" s="37" t="s">
        <v>227</v>
      </c>
      <c r="B175" s="198">
        <f aca="true" t="shared" si="19" ref="B175:G175">SUM(B22*2)</f>
        <v>160</v>
      </c>
      <c r="C175" s="15">
        <f t="shared" si="19"/>
        <v>25.245333333333328</v>
      </c>
      <c r="D175" s="15">
        <f t="shared" si="19"/>
        <v>10.317333333333332</v>
      </c>
      <c r="E175" s="15">
        <f t="shared" si="19"/>
        <v>5.066666666666666</v>
      </c>
      <c r="F175" s="15">
        <f t="shared" si="19"/>
        <v>215.14666666666668</v>
      </c>
      <c r="G175" s="15">
        <f t="shared" si="19"/>
        <v>4.242666666666667</v>
      </c>
      <c r="H175" s="10">
        <v>246</v>
      </c>
      <c r="I175" s="37" t="s">
        <v>916</v>
      </c>
    </row>
    <row r="176" spans="1:9" ht="15">
      <c r="A176" s="37" t="s">
        <v>226</v>
      </c>
      <c r="B176" s="198">
        <f aca="true" t="shared" si="20" ref="B176:G176">SUM(B23*2)</f>
        <v>120</v>
      </c>
      <c r="C176" s="15">
        <f t="shared" si="20"/>
        <v>15.911</v>
      </c>
      <c r="D176" s="15">
        <f t="shared" si="20"/>
        <v>10.877500000000001</v>
      </c>
      <c r="E176" s="15">
        <f t="shared" si="20"/>
        <v>3.8754999999999997</v>
      </c>
      <c r="F176" s="15">
        <f t="shared" si="20"/>
        <v>177.2375</v>
      </c>
      <c r="G176" s="15">
        <f t="shared" si="20"/>
        <v>4.716</v>
      </c>
      <c r="H176" s="10">
        <v>247</v>
      </c>
      <c r="I176" s="37" t="s">
        <v>917</v>
      </c>
    </row>
    <row r="177" spans="1:9" ht="15">
      <c r="A177" s="37" t="s">
        <v>226</v>
      </c>
      <c r="B177" s="198">
        <f aca="true" t="shared" si="21" ref="B177:G177">SUM(B24*2)</f>
        <v>160</v>
      </c>
      <c r="C177" s="15">
        <f t="shared" si="21"/>
        <v>21.214666666666666</v>
      </c>
      <c r="D177" s="15">
        <f t="shared" si="21"/>
        <v>14.503333333333334</v>
      </c>
      <c r="E177" s="15">
        <f t="shared" si="21"/>
        <v>5.167333333333333</v>
      </c>
      <c r="F177" s="15">
        <f t="shared" si="21"/>
        <v>236.31666666666666</v>
      </c>
      <c r="G177" s="15">
        <f t="shared" si="21"/>
        <v>6.288</v>
      </c>
      <c r="H177" s="10">
        <v>247</v>
      </c>
      <c r="I177" s="37" t="s">
        <v>917</v>
      </c>
    </row>
    <row r="178" spans="1:9" ht="15">
      <c r="A178" s="37" t="s">
        <v>225</v>
      </c>
      <c r="B178" s="198">
        <f aca="true" t="shared" si="22" ref="B178:G178">SUM(B25*2)</f>
        <v>120</v>
      </c>
      <c r="C178" s="15">
        <f t="shared" si="22"/>
        <v>12.507000000000001</v>
      </c>
      <c r="D178" s="15">
        <f t="shared" si="22"/>
        <v>6.733500000000001</v>
      </c>
      <c r="E178" s="15">
        <f t="shared" si="22"/>
        <v>3.8754999999999997</v>
      </c>
      <c r="F178" s="15">
        <f t="shared" si="22"/>
        <v>126.9175</v>
      </c>
      <c r="G178" s="15">
        <f t="shared" si="22"/>
        <v>4.42</v>
      </c>
      <c r="H178" s="10">
        <v>247</v>
      </c>
      <c r="I178" s="37" t="s">
        <v>918</v>
      </c>
    </row>
    <row r="179" spans="1:9" ht="15">
      <c r="A179" s="37" t="s">
        <v>225</v>
      </c>
      <c r="B179" s="198">
        <f aca="true" t="shared" si="23" ref="B179:G179">SUM(B26*2)</f>
        <v>160</v>
      </c>
      <c r="C179" s="15">
        <f t="shared" si="23"/>
        <v>16.676000000000002</v>
      </c>
      <c r="D179" s="15">
        <f t="shared" si="23"/>
        <v>8.978000000000002</v>
      </c>
      <c r="E179" s="15">
        <f t="shared" si="23"/>
        <v>5.167333333333333</v>
      </c>
      <c r="F179" s="15">
        <f t="shared" si="23"/>
        <v>169.22333333333336</v>
      </c>
      <c r="G179" s="15">
        <f t="shared" si="23"/>
        <v>5.8933333333333335</v>
      </c>
      <c r="H179" s="10">
        <v>247</v>
      </c>
      <c r="I179" s="37" t="s">
        <v>918</v>
      </c>
    </row>
    <row r="180" spans="1:9" ht="15">
      <c r="A180" s="37" t="s">
        <v>224</v>
      </c>
      <c r="B180" s="198">
        <v>120</v>
      </c>
      <c r="C180" s="15">
        <v>20.27</v>
      </c>
      <c r="D180" s="15">
        <v>15.12</v>
      </c>
      <c r="E180" s="15">
        <v>6.82</v>
      </c>
      <c r="F180" s="15">
        <v>246.16</v>
      </c>
      <c r="G180" s="15">
        <v>20.53</v>
      </c>
      <c r="H180" s="10">
        <v>248</v>
      </c>
      <c r="I180" s="37" t="s">
        <v>919</v>
      </c>
    </row>
    <row r="181" spans="1:9" ht="15">
      <c r="A181" s="37" t="s">
        <v>224</v>
      </c>
      <c r="B181" s="198">
        <f aca="true" t="shared" si="24" ref="B181:G181">SUM(B28*2)</f>
        <v>160</v>
      </c>
      <c r="C181" s="15">
        <f t="shared" si="24"/>
        <v>27.02133333333333</v>
      </c>
      <c r="D181" s="15">
        <f t="shared" si="24"/>
        <v>20.16</v>
      </c>
      <c r="E181" s="15">
        <f t="shared" si="24"/>
        <v>9.095999999999998</v>
      </c>
      <c r="F181" s="15">
        <f t="shared" si="24"/>
        <v>328.21333333333337</v>
      </c>
      <c r="G181" s="15">
        <f t="shared" si="24"/>
        <v>27.373333333333328</v>
      </c>
      <c r="H181" s="10">
        <v>248</v>
      </c>
      <c r="I181" s="37" t="s">
        <v>919</v>
      </c>
    </row>
    <row r="182" spans="1:9" ht="15">
      <c r="A182" s="37" t="s">
        <v>223</v>
      </c>
      <c r="B182" s="198">
        <f aca="true" t="shared" si="25" ref="B182:G182">SUM(B29*2)</f>
        <v>120</v>
      </c>
      <c r="C182" s="15">
        <f t="shared" si="25"/>
        <v>16.862000000000002</v>
      </c>
      <c r="D182" s="15">
        <f t="shared" si="25"/>
        <v>10.976</v>
      </c>
      <c r="E182" s="15">
        <f t="shared" si="25"/>
        <v>6.821999999999999</v>
      </c>
      <c r="F182" s="15">
        <f t="shared" si="25"/>
        <v>195.84</v>
      </c>
      <c r="G182" s="15">
        <f t="shared" si="25"/>
        <v>20.233999999999998</v>
      </c>
      <c r="H182" s="10">
        <v>248</v>
      </c>
      <c r="I182" s="37" t="s">
        <v>920</v>
      </c>
    </row>
    <row r="183" spans="1:9" ht="15">
      <c r="A183" s="37" t="s">
        <v>223</v>
      </c>
      <c r="B183" s="198">
        <f aca="true" t="shared" si="26" ref="B183:G183">SUM(B30*2)</f>
        <v>160</v>
      </c>
      <c r="C183" s="15">
        <f t="shared" si="26"/>
        <v>22.482666666666667</v>
      </c>
      <c r="D183" s="15">
        <f t="shared" si="26"/>
        <v>14.634666666666668</v>
      </c>
      <c r="E183" s="15">
        <f t="shared" si="26"/>
        <v>9.095999999999998</v>
      </c>
      <c r="F183" s="15">
        <f t="shared" si="26"/>
        <v>261.12</v>
      </c>
      <c r="G183" s="15">
        <f t="shared" si="26"/>
        <v>26.978666666666665</v>
      </c>
      <c r="H183" s="10">
        <v>248</v>
      </c>
      <c r="I183" s="37" t="s">
        <v>920</v>
      </c>
    </row>
    <row r="184" spans="1:9" ht="15">
      <c r="A184" s="37" t="s">
        <v>222</v>
      </c>
      <c r="B184" s="198">
        <f aca="true" t="shared" si="27" ref="B184:G184">SUM(B31*2)</f>
        <v>120</v>
      </c>
      <c r="C184" s="15">
        <f t="shared" si="27"/>
        <v>24.711999999999996</v>
      </c>
      <c r="D184" s="15">
        <f t="shared" si="27"/>
        <v>13.072000000000001</v>
      </c>
      <c r="E184" s="15">
        <f t="shared" si="27"/>
        <v>3.6340000000000003</v>
      </c>
      <c r="F184" s="15">
        <f t="shared" si="27"/>
        <v>230.57999999999998</v>
      </c>
      <c r="G184" s="15">
        <f t="shared" si="27"/>
        <v>0.962</v>
      </c>
      <c r="H184" s="10">
        <v>249</v>
      </c>
      <c r="I184" s="37" t="s">
        <v>921</v>
      </c>
    </row>
    <row r="185" spans="1:9" ht="15">
      <c r="A185" s="37" t="s">
        <v>222</v>
      </c>
      <c r="B185" s="198">
        <f aca="true" t="shared" si="28" ref="B185:G185">SUM(B32*2)</f>
        <v>160</v>
      </c>
      <c r="C185" s="15">
        <f t="shared" si="28"/>
        <v>32.94933333333333</v>
      </c>
      <c r="D185" s="15">
        <f t="shared" si="28"/>
        <v>17.429333333333336</v>
      </c>
      <c r="E185" s="15">
        <f t="shared" si="28"/>
        <v>4.8453333333333335</v>
      </c>
      <c r="F185" s="15">
        <f t="shared" si="28"/>
        <v>307.43999999999994</v>
      </c>
      <c r="G185" s="15">
        <f t="shared" si="28"/>
        <v>1.2826666666666666</v>
      </c>
      <c r="H185" s="10">
        <v>249</v>
      </c>
      <c r="I185" s="37" t="s">
        <v>921</v>
      </c>
    </row>
    <row r="186" spans="1:9" ht="15">
      <c r="A186" s="37" t="s">
        <v>221</v>
      </c>
      <c r="B186" s="198">
        <f aca="true" t="shared" si="29" ref="B186:G186">SUM(B33*2)</f>
        <v>120</v>
      </c>
      <c r="C186" s="15">
        <f t="shared" si="29"/>
        <v>20.203999999999997</v>
      </c>
      <c r="D186" s="15">
        <f t="shared" si="29"/>
        <v>7.584</v>
      </c>
      <c r="E186" s="15">
        <f t="shared" si="29"/>
        <v>3.6340000000000003</v>
      </c>
      <c r="F186" s="15">
        <f t="shared" si="29"/>
        <v>163.94</v>
      </c>
      <c r="G186" s="15">
        <f t="shared" si="29"/>
        <v>0.57</v>
      </c>
      <c r="H186" s="10">
        <v>249</v>
      </c>
      <c r="I186" s="37" t="s">
        <v>922</v>
      </c>
    </row>
    <row r="187" spans="1:9" ht="15">
      <c r="A187" s="37" t="s">
        <v>221</v>
      </c>
      <c r="B187" s="198">
        <f aca="true" t="shared" si="30" ref="B187:G187">SUM(B34*2)</f>
        <v>160</v>
      </c>
      <c r="C187" s="15">
        <f t="shared" si="30"/>
        <v>26.938666666666663</v>
      </c>
      <c r="D187" s="15">
        <f t="shared" si="30"/>
        <v>10.111999999999998</v>
      </c>
      <c r="E187" s="15">
        <f t="shared" si="30"/>
        <v>4.8453333333333335</v>
      </c>
      <c r="F187" s="15">
        <f t="shared" si="30"/>
        <v>218.58666666666667</v>
      </c>
      <c r="G187" s="15">
        <f t="shared" si="30"/>
        <v>0.76</v>
      </c>
      <c r="H187" s="10">
        <v>249</v>
      </c>
      <c r="I187" s="37" t="s">
        <v>922</v>
      </c>
    </row>
    <row r="188" spans="1:9" ht="15">
      <c r="A188" s="37" t="s">
        <v>220</v>
      </c>
      <c r="B188" s="198">
        <f aca="true" t="shared" si="31" ref="B188:G188">SUM(B35*2)</f>
        <v>120</v>
      </c>
      <c r="C188" s="15">
        <f t="shared" si="31"/>
        <v>11.97</v>
      </c>
      <c r="D188" s="15">
        <f t="shared" si="31"/>
        <v>9.664</v>
      </c>
      <c r="E188" s="15">
        <f t="shared" si="31"/>
        <v>12.04</v>
      </c>
      <c r="F188" s="15">
        <f t="shared" si="31"/>
        <v>184.55999999999997</v>
      </c>
      <c r="G188" s="15">
        <f t="shared" si="31"/>
        <v>8.967999999999998</v>
      </c>
      <c r="H188" s="10">
        <v>250</v>
      </c>
      <c r="I188" s="37" t="s">
        <v>921</v>
      </c>
    </row>
    <row r="189" spans="1:9" ht="15">
      <c r="A189" s="37" t="s">
        <v>220</v>
      </c>
      <c r="B189" s="198">
        <f aca="true" t="shared" si="32" ref="B189:G189">SUM(B36*2)</f>
        <v>160</v>
      </c>
      <c r="C189" s="15">
        <f t="shared" si="32"/>
        <v>15.96</v>
      </c>
      <c r="D189" s="15">
        <f t="shared" si="32"/>
        <v>12.885333333333334</v>
      </c>
      <c r="E189" s="15">
        <f t="shared" si="32"/>
        <v>16.053333333333335</v>
      </c>
      <c r="F189" s="15">
        <f t="shared" si="32"/>
        <v>246.07999999999998</v>
      </c>
      <c r="G189" s="15">
        <f t="shared" si="32"/>
        <v>11.957333333333331</v>
      </c>
      <c r="H189" s="10">
        <v>250</v>
      </c>
      <c r="I189" s="37" t="s">
        <v>921</v>
      </c>
    </row>
    <row r="190" spans="1:9" ht="15">
      <c r="A190" s="37" t="s">
        <v>219</v>
      </c>
      <c r="B190" s="198">
        <f aca="true" t="shared" si="33" ref="B190:G190">SUM(B37*2)</f>
        <v>120</v>
      </c>
      <c r="C190" s="15">
        <f t="shared" si="33"/>
        <v>9.762000000000002</v>
      </c>
      <c r="D190" s="15">
        <f t="shared" si="33"/>
        <v>6.975999999999999</v>
      </c>
      <c r="E190" s="15">
        <f t="shared" si="33"/>
        <v>12.04</v>
      </c>
      <c r="F190" s="15">
        <f t="shared" si="33"/>
        <v>151.92000000000002</v>
      </c>
      <c r="G190" s="15">
        <f t="shared" si="33"/>
        <v>8.775999999999998</v>
      </c>
      <c r="H190" s="10">
        <v>250</v>
      </c>
      <c r="I190" s="37" t="s">
        <v>922</v>
      </c>
    </row>
    <row r="191" spans="1:9" ht="15">
      <c r="A191" s="37" t="s">
        <v>219</v>
      </c>
      <c r="B191" s="198">
        <f aca="true" t="shared" si="34" ref="B191:G191">SUM(B38*2)</f>
        <v>160</v>
      </c>
      <c r="C191" s="15">
        <f t="shared" si="34"/>
        <v>13.016000000000004</v>
      </c>
      <c r="D191" s="15">
        <f t="shared" si="34"/>
        <v>9.301333333333332</v>
      </c>
      <c r="E191" s="15">
        <f t="shared" si="34"/>
        <v>16.053333333333335</v>
      </c>
      <c r="F191" s="15">
        <f t="shared" si="34"/>
        <v>202.56000000000003</v>
      </c>
      <c r="G191" s="15">
        <f t="shared" si="34"/>
        <v>11.70133333333333</v>
      </c>
      <c r="H191" s="10">
        <v>250</v>
      </c>
      <c r="I191" s="37" t="s">
        <v>922</v>
      </c>
    </row>
    <row r="192" spans="1:9" ht="15">
      <c r="A192" s="37" t="s">
        <v>218</v>
      </c>
      <c r="B192" s="198">
        <f aca="true" t="shared" si="35" ref="B192:G192">SUM(B39*2)</f>
        <v>120</v>
      </c>
      <c r="C192" s="15">
        <f t="shared" si="35"/>
        <v>19.448666666666668</v>
      </c>
      <c r="D192" s="15">
        <f t="shared" si="35"/>
        <v>16.188</v>
      </c>
      <c r="E192" s="15">
        <f t="shared" si="35"/>
        <v>5.211333333333334</v>
      </c>
      <c r="F192" s="15">
        <f t="shared" si="35"/>
        <v>244.44666666666666</v>
      </c>
      <c r="G192" s="15">
        <f t="shared" si="35"/>
        <v>0.8866666666666668</v>
      </c>
      <c r="H192" s="10">
        <v>251</v>
      </c>
      <c r="I192" s="37" t="s">
        <v>921</v>
      </c>
    </row>
    <row r="193" spans="1:9" ht="15">
      <c r="A193" s="37" t="s">
        <v>218</v>
      </c>
      <c r="B193" s="198">
        <f aca="true" t="shared" si="36" ref="B193:G193">SUM(B40*2)</f>
        <v>160</v>
      </c>
      <c r="C193" s="15">
        <f t="shared" si="36"/>
        <v>25.931555555555555</v>
      </c>
      <c r="D193" s="15">
        <f t="shared" si="36"/>
        <v>21.584</v>
      </c>
      <c r="E193" s="15">
        <f t="shared" si="36"/>
        <v>6.948444444444445</v>
      </c>
      <c r="F193" s="15">
        <f t="shared" si="36"/>
        <v>325.9288888888889</v>
      </c>
      <c r="G193" s="15">
        <f t="shared" si="36"/>
        <v>1.1822222222222225</v>
      </c>
      <c r="H193" s="10">
        <v>251</v>
      </c>
      <c r="I193" s="37" t="s">
        <v>921</v>
      </c>
    </row>
    <row r="194" spans="1:9" ht="15">
      <c r="A194" s="37" t="s">
        <v>215</v>
      </c>
      <c r="B194" s="198">
        <f aca="true" t="shared" si="37" ref="B194:G194">SUM(B41*2)</f>
        <v>120</v>
      </c>
      <c r="C194" s="15">
        <f t="shared" si="37"/>
        <v>16.044666666666668</v>
      </c>
      <c r="D194" s="15">
        <f t="shared" si="37"/>
        <v>12.044</v>
      </c>
      <c r="E194" s="15">
        <f t="shared" si="37"/>
        <v>5.211333333333334</v>
      </c>
      <c r="F194" s="15">
        <f t="shared" si="37"/>
        <v>194.1266666666667</v>
      </c>
      <c r="G194" s="15">
        <f t="shared" si="37"/>
        <v>0.5906666666666668</v>
      </c>
      <c r="H194" s="10">
        <v>251</v>
      </c>
      <c r="I194" s="37" t="s">
        <v>922</v>
      </c>
    </row>
    <row r="195" spans="1:9" ht="15">
      <c r="A195" s="37" t="s">
        <v>215</v>
      </c>
      <c r="B195" s="198">
        <f aca="true" t="shared" si="38" ref="B195:G195">SUM(B42*2)</f>
        <v>160</v>
      </c>
      <c r="C195" s="15">
        <f t="shared" si="38"/>
        <v>21.39288888888889</v>
      </c>
      <c r="D195" s="15">
        <f t="shared" si="38"/>
        <v>16.058666666666667</v>
      </c>
      <c r="E195" s="15">
        <f t="shared" si="38"/>
        <v>6.948444444444445</v>
      </c>
      <c r="F195" s="15">
        <f t="shared" si="38"/>
        <v>258.83555555555563</v>
      </c>
      <c r="G195" s="15">
        <f t="shared" si="38"/>
        <v>0.7875555555555557</v>
      </c>
      <c r="H195" s="10">
        <v>251</v>
      </c>
      <c r="I195" s="37" t="s">
        <v>922</v>
      </c>
    </row>
    <row r="196" spans="1:9" ht="15">
      <c r="A196" s="37" t="s">
        <v>214</v>
      </c>
      <c r="B196" s="198">
        <f aca="true" t="shared" si="39" ref="B196:G196">SUM(B43*2)</f>
        <v>120</v>
      </c>
      <c r="C196" s="15">
        <f t="shared" si="39"/>
        <v>19.224</v>
      </c>
      <c r="D196" s="15">
        <f t="shared" si="39"/>
        <v>13.834</v>
      </c>
      <c r="E196" s="15">
        <f t="shared" si="39"/>
        <v>3.37</v>
      </c>
      <c r="F196" s="15">
        <f t="shared" si="39"/>
        <v>215.1</v>
      </c>
      <c r="G196" s="15">
        <f t="shared" si="39"/>
        <v>0.7820000000000001</v>
      </c>
      <c r="H196" s="10">
        <v>252</v>
      </c>
      <c r="I196" s="37" t="s">
        <v>921</v>
      </c>
    </row>
    <row r="197" spans="1:9" ht="15">
      <c r="A197" s="37" t="s">
        <v>214</v>
      </c>
      <c r="B197" s="198">
        <f aca="true" t="shared" si="40" ref="B197:G197">SUM(B44*2)</f>
        <v>160</v>
      </c>
      <c r="C197" s="15">
        <f t="shared" si="40"/>
        <v>25.632</v>
      </c>
      <c r="D197" s="15">
        <f t="shared" si="40"/>
        <v>18.445333333333334</v>
      </c>
      <c r="E197" s="15">
        <f t="shared" si="40"/>
        <v>4.493333333333334</v>
      </c>
      <c r="F197" s="15">
        <f t="shared" si="40"/>
        <v>286.8</v>
      </c>
      <c r="G197" s="15">
        <f t="shared" si="40"/>
        <v>1.0426666666666669</v>
      </c>
      <c r="H197" s="10">
        <v>252</v>
      </c>
      <c r="I197" s="37" t="s">
        <v>921</v>
      </c>
    </row>
    <row r="198" spans="1:9" ht="15">
      <c r="A198" s="37" t="s">
        <v>213</v>
      </c>
      <c r="B198" s="198">
        <f aca="true" t="shared" si="41" ref="B198:G198">SUM(B45*2)</f>
        <v>120</v>
      </c>
      <c r="C198" s="15">
        <f t="shared" si="41"/>
        <v>15.410000000000002</v>
      </c>
      <c r="D198" s="15">
        <f t="shared" si="41"/>
        <v>9.56</v>
      </c>
      <c r="E198" s="15">
        <f t="shared" si="41"/>
        <v>3.37</v>
      </c>
      <c r="F198" s="15">
        <f t="shared" si="41"/>
        <v>161.98</v>
      </c>
      <c r="G198" s="15">
        <f t="shared" si="41"/>
        <v>0.46799999999999997</v>
      </c>
      <c r="H198" s="10">
        <v>252</v>
      </c>
      <c r="I198" s="37" t="s">
        <v>922</v>
      </c>
    </row>
    <row r="199" spans="1:9" ht="15">
      <c r="A199" s="37" t="s">
        <v>213</v>
      </c>
      <c r="B199" s="198">
        <f aca="true" t="shared" si="42" ref="B199:G199">SUM(B46*2)</f>
        <v>160</v>
      </c>
      <c r="C199" s="15">
        <f t="shared" si="42"/>
        <v>20.546666666666667</v>
      </c>
      <c r="D199" s="15">
        <f t="shared" si="42"/>
        <v>12.746666666666668</v>
      </c>
      <c r="E199" s="15">
        <f t="shared" si="42"/>
        <v>4.493333333333334</v>
      </c>
      <c r="F199" s="15">
        <f t="shared" si="42"/>
        <v>215.9733333333333</v>
      </c>
      <c r="G199" s="15">
        <f t="shared" si="42"/>
        <v>0.624</v>
      </c>
      <c r="H199" s="10">
        <v>252</v>
      </c>
      <c r="I199" s="37" t="s">
        <v>922</v>
      </c>
    </row>
    <row r="200" spans="1:9" ht="15">
      <c r="A200" s="37" t="s">
        <v>212</v>
      </c>
      <c r="B200" s="198">
        <f aca="true" t="shared" si="43" ref="B200:G200">SUM(B47*2)</f>
        <v>120</v>
      </c>
      <c r="C200" s="15">
        <f t="shared" si="43"/>
        <v>17.58</v>
      </c>
      <c r="D200" s="15">
        <f t="shared" si="43"/>
        <v>11.96</v>
      </c>
      <c r="E200" s="15">
        <f t="shared" si="43"/>
        <v>3.686</v>
      </c>
      <c r="F200" s="15">
        <f t="shared" si="43"/>
        <v>193.19</v>
      </c>
      <c r="G200" s="15">
        <f t="shared" si="43"/>
        <v>2.348</v>
      </c>
      <c r="H200" s="10">
        <v>253</v>
      </c>
      <c r="I200" s="37" t="s">
        <v>921</v>
      </c>
    </row>
    <row r="201" spans="1:9" ht="15">
      <c r="A201" s="37" t="s">
        <v>212</v>
      </c>
      <c r="B201" s="198">
        <f aca="true" t="shared" si="44" ref="B201:G201">SUM(B48*2)</f>
        <v>160</v>
      </c>
      <c r="C201" s="15">
        <f t="shared" si="44"/>
        <v>23.439999999999998</v>
      </c>
      <c r="D201" s="15">
        <f t="shared" si="44"/>
        <v>15.946666666666667</v>
      </c>
      <c r="E201" s="15">
        <f t="shared" si="44"/>
        <v>4.914666666666666</v>
      </c>
      <c r="F201" s="15">
        <f t="shared" si="44"/>
        <v>257.58666666666664</v>
      </c>
      <c r="G201" s="15">
        <f t="shared" si="44"/>
        <v>3.1306666666666665</v>
      </c>
      <c r="H201" s="10">
        <v>253</v>
      </c>
      <c r="I201" s="37" t="s">
        <v>921</v>
      </c>
    </row>
    <row r="202" spans="1:9" ht="15">
      <c r="A202" s="37" t="s">
        <v>211</v>
      </c>
      <c r="B202" s="198">
        <f aca="true" t="shared" si="45" ref="B202:G202">SUM(B49*2)</f>
        <v>120</v>
      </c>
      <c r="C202" s="15">
        <f t="shared" si="45"/>
        <v>14.176</v>
      </c>
      <c r="D202" s="15">
        <f t="shared" si="45"/>
        <v>7.816000000000001</v>
      </c>
      <c r="E202" s="15">
        <f t="shared" si="45"/>
        <v>3.686</v>
      </c>
      <c r="F202" s="15">
        <f t="shared" si="45"/>
        <v>142.87</v>
      </c>
      <c r="G202" s="15">
        <f t="shared" si="45"/>
        <v>2.052</v>
      </c>
      <c r="H202" s="10">
        <v>253</v>
      </c>
      <c r="I202" s="37" t="s">
        <v>922</v>
      </c>
    </row>
    <row r="203" spans="1:9" ht="15">
      <c r="A203" s="37" t="s">
        <v>211</v>
      </c>
      <c r="B203" s="198">
        <f aca="true" t="shared" si="46" ref="B203:G203">SUM(B50*2)</f>
        <v>160</v>
      </c>
      <c r="C203" s="15">
        <f t="shared" si="46"/>
        <v>18.901333333333334</v>
      </c>
      <c r="D203" s="15">
        <f t="shared" si="46"/>
        <v>10.421333333333333</v>
      </c>
      <c r="E203" s="15">
        <f t="shared" si="46"/>
        <v>4.914666666666666</v>
      </c>
      <c r="F203" s="15">
        <f t="shared" si="46"/>
        <v>190.49333333333334</v>
      </c>
      <c r="G203" s="15">
        <f t="shared" si="46"/>
        <v>2.736</v>
      </c>
      <c r="H203" s="10">
        <v>253</v>
      </c>
      <c r="I203" s="37" t="s">
        <v>922</v>
      </c>
    </row>
    <row r="204" spans="1:9" ht="15">
      <c r="A204" s="37" t="s">
        <v>383</v>
      </c>
      <c r="B204" s="198">
        <f aca="true" t="shared" si="47" ref="B204:G204">SUM(B51*2)</f>
        <v>120</v>
      </c>
      <c r="C204" s="15">
        <f t="shared" si="47"/>
        <v>18.846999999999998</v>
      </c>
      <c r="D204" s="15">
        <f t="shared" si="47"/>
        <v>13.294999999999998</v>
      </c>
      <c r="E204" s="15">
        <f t="shared" si="47"/>
        <v>11.552</v>
      </c>
      <c r="F204" s="15">
        <f t="shared" si="47"/>
        <v>248.88999999999996</v>
      </c>
      <c r="G204" s="15">
        <f t="shared" si="47"/>
        <v>0.8340000000000001</v>
      </c>
      <c r="H204" s="10">
        <v>254</v>
      </c>
      <c r="I204" s="37" t="s">
        <v>921</v>
      </c>
    </row>
    <row r="205" spans="1:9" ht="15">
      <c r="A205" s="37" t="s">
        <v>383</v>
      </c>
      <c r="B205" s="198">
        <f aca="true" t="shared" si="48" ref="B205:G205">SUM(B52*2)</f>
        <v>160</v>
      </c>
      <c r="C205" s="15">
        <f t="shared" si="48"/>
        <v>25.12933333333333</v>
      </c>
      <c r="D205" s="15">
        <f t="shared" si="48"/>
        <v>17.726666666666663</v>
      </c>
      <c r="E205" s="15">
        <f t="shared" si="48"/>
        <v>15.402666666666667</v>
      </c>
      <c r="F205" s="15">
        <f t="shared" si="48"/>
        <v>331.85333333333324</v>
      </c>
      <c r="G205" s="15">
        <f t="shared" si="48"/>
        <v>1.112</v>
      </c>
      <c r="H205" s="10">
        <v>254</v>
      </c>
      <c r="I205" s="37" t="s">
        <v>921</v>
      </c>
    </row>
    <row r="206" spans="1:9" ht="15">
      <c r="A206" s="37" t="s">
        <v>384</v>
      </c>
      <c r="B206" s="198">
        <f aca="true" t="shared" si="49" ref="B206:G206">SUM(B53*2)</f>
        <v>120</v>
      </c>
      <c r="C206" s="15">
        <f t="shared" si="49"/>
        <v>15.443000000000001</v>
      </c>
      <c r="D206" s="15">
        <f t="shared" si="49"/>
        <v>9.151</v>
      </c>
      <c r="E206" s="15">
        <f t="shared" si="49"/>
        <v>11.552</v>
      </c>
      <c r="F206" s="15">
        <f t="shared" si="49"/>
        <v>198.57</v>
      </c>
      <c r="G206" s="15">
        <f t="shared" si="49"/>
        <v>0.538</v>
      </c>
      <c r="H206" s="10">
        <v>254</v>
      </c>
      <c r="I206" s="37" t="s">
        <v>922</v>
      </c>
    </row>
    <row r="207" spans="1:9" ht="15">
      <c r="A207" s="37" t="s">
        <v>384</v>
      </c>
      <c r="B207" s="198">
        <f aca="true" t="shared" si="50" ref="B207:G207">SUM(B54*2)</f>
        <v>160</v>
      </c>
      <c r="C207" s="15">
        <f t="shared" si="50"/>
        <v>20.590666666666667</v>
      </c>
      <c r="D207" s="15">
        <f t="shared" si="50"/>
        <v>12.201333333333332</v>
      </c>
      <c r="E207" s="15">
        <f t="shared" si="50"/>
        <v>15.402666666666667</v>
      </c>
      <c r="F207" s="15">
        <f t="shared" si="50"/>
        <v>264.76</v>
      </c>
      <c r="G207" s="15">
        <f t="shared" si="50"/>
        <v>0.7173333333333334</v>
      </c>
      <c r="H207" s="10">
        <v>254</v>
      </c>
      <c r="I207" s="37" t="s">
        <v>922</v>
      </c>
    </row>
    <row r="208" spans="1:9" ht="15">
      <c r="A208" s="37" t="s">
        <v>208</v>
      </c>
      <c r="B208" s="198">
        <v>120</v>
      </c>
      <c r="C208" s="15">
        <v>21.88</v>
      </c>
      <c r="D208" s="15">
        <v>14.02</v>
      </c>
      <c r="E208" s="15">
        <v>15.49</v>
      </c>
      <c r="F208" s="15">
        <v>275.6</v>
      </c>
      <c r="G208" s="15">
        <v>1.1</v>
      </c>
      <c r="H208" s="10">
        <v>255</v>
      </c>
      <c r="I208" s="37" t="s">
        <v>923</v>
      </c>
    </row>
    <row r="209" spans="1:9" ht="15">
      <c r="A209" s="37" t="s">
        <v>208</v>
      </c>
      <c r="B209" s="198">
        <v>160</v>
      </c>
      <c r="C209" s="15">
        <v>29.17</v>
      </c>
      <c r="D209" s="15">
        <v>18.69</v>
      </c>
      <c r="E209" s="15">
        <v>20.66</v>
      </c>
      <c r="F209" s="15">
        <v>367.46</v>
      </c>
      <c r="G209" s="15">
        <v>1.47</v>
      </c>
      <c r="H209" s="10">
        <v>255</v>
      </c>
      <c r="I209" s="37" t="s">
        <v>923</v>
      </c>
    </row>
    <row r="210" spans="1:9" ht="15">
      <c r="A210" s="37" t="s">
        <v>207</v>
      </c>
      <c r="B210" s="198">
        <f aca="true" t="shared" si="51" ref="B210:G210">SUM(B57*2)</f>
        <v>120</v>
      </c>
      <c r="C210" s="15">
        <f t="shared" si="51"/>
        <v>17.7352</v>
      </c>
      <c r="D210" s="15">
        <f t="shared" si="51"/>
        <v>8.975200000000001</v>
      </c>
      <c r="E210" s="15">
        <f t="shared" si="51"/>
        <v>15.4924</v>
      </c>
      <c r="F210" s="15">
        <f t="shared" si="51"/>
        <v>214.39799999999997</v>
      </c>
      <c r="G210" s="15">
        <f t="shared" si="51"/>
        <v>0.74</v>
      </c>
      <c r="H210" s="10">
        <v>255</v>
      </c>
      <c r="I210" s="37" t="s">
        <v>925</v>
      </c>
    </row>
    <row r="211" spans="1:9" ht="15">
      <c r="A211" s="37" t="s">
        <v>207</v>
      </c>
      <c r="B211" s="198">
        <f aca="true" t="shared" si="52" ref="B211:G211">SUM(B58*2)</f>
        <v>160</v>
      </c>
      <c r="C211" s="15">
        <f t="shared" si="52"/>
        <v>23.646933333333333</v>
      </c>
      <c r="D211" s="15">
        <f t="shared" si="52"/>
        <v>11.966933333333333</v>
      </c>
      <c r="E211" s="15">
        <f t="shared" si="52"/>
        <v>20.656533333333332</v>
      </c>
      <c r="F211" s="15">
        <f t="shared" si="52"/>
        <v>285.8639999999999</v>
      </c>
      <c r="G211" s="15">
        <f t="shared" si="52"/>
        <v>0.9866666666666667</v>
      </c>
      <c r="H211" s="10">
        <v>255</v>
      </c>
      <c r="I211" s="37" t="s">
        <v>925</v>
      </c>
    </row>
    <row r="212" spans="1:9" ht="15">
      <c r="A212" s="37" t="s">
        <v>208</v>
      </c>
      <c r="B212" s="198">
        <f aca="true" t="shared" si="53" ref="B212:G212">SUM(B59*2)</f>
        <v>120</v>
      </c>
      <c r="C212" s="15">
        <f t="shared" si="53"/>
        <v>21.119999999999997</v>
      </c>
      <c r="D212" s="15">
        <f t="shared" si="53"/>
        <v>18.375999999999998</v>
      </c>
      <c r="E212" s="15">
        <f t="shared" si="53"/>
        <v>12.472000000000001</v>
      </c>
      <c r="F212" s="15">
        <f t="shared" si="53"/>
        <v>299.65999999999997</v>
      </c>
      <c r="G212" s="15">
        <f t="shared" si="53"/>
        <v>1.022</v>
      </c>
      <c r="H212" s="10">
        <v>255</v>
      </c>
      <c r="I212" s="37" t="s">
        <v>926</v>
      </c>
    </row>
    <row r="213" spans="1:9" ht="15">
      <c r="A213" s="37" t="s">
        <v>208</v>
      </c>
      <c r="B213" s="198">
        <f aca="true" t="shared" si="54" ref="B213:G213">SUM(B60*2)</f>
        <v>160</v>
      </c>
      <c r="C213" s="15">
        <f t="shared" si="54"/>
        <v>28.159999999999997</v>
      </c>
      <c r="D213" s="15">
        <f t="shared" si="54"/>
        <v>24.50133333333333</v>
      </c>
      <c r="E213" s="15">
        <f t="shared" si="54"/>
        <v>16.629333333333335</v>
      </c>
      <c r="F213" s="15">
        <f t="shared" si="54"/>
        <v>399.5466666666666</v>
      </c>
      <c r="G213" s="15">
        <f t="shared" si="54"/>
        <v>1.3626666666666667</v>
      </c>
      <c r="H213" s="10">
        <v>255</v>
      </c>
      <c r="I213" s="37" t="s">
        <v>926</v>
      </c>
    </row>
    <row r="214" spans="1:9" ht="15">
      <c r="A214" s="37" t="s">
        <v>207</v>
      </c>
      <c r="B214" s="198">
        <f aca="true" t="shared" si="55" ref="B214:G214">SUM(B61*2)</f>
        <v>120</v>
      </c>
      <c r="C214" s="15">
        <f t="shared" si="55"/>
        <v>16.979999999999997</v>
      </c>
      <c r="D214" s="15">
        <f t="shared" si="55"/>
        <v>13.336</v>
      </c>
      <c r="E214" s="15">
        <f t="shared" si="55"/>
        <v>12.472000000000001</v>
      </c>
      <c r="F214" s="15">
        <f t="shared" si="55"/>
        <v>238.45999999999998</v>
      </c>
      <c r="G214" s="15">
        <f t="shared" si="55"/>
        <v>0.662</v>
      </c>
      <c r="H214" s="10">
        <v>255</v>
      </c>
      <c r="I214" s="37" t="s">
        <v>927</v>
      </c>
    </row>
    <row r="215" spans="1:9" ht="15">
      <c r="A215" s="37" t="s">
        <v>207</v>
      </c>
      <c r="B215" s="198">
        <f aca="true" t="shared" si="56" ref="B215:G215">SUM(B62*2)</f>
        <v>160</v>
      </c>
      <c r="C215" s="15">
        <f t="shared" si="56"/>
        <v>22.639999999999997</v>
      </c>
      <c r="D215" s="15">
        <f t="shared" si="56"/>
        <v>17.781333333333333</v>
      </c>
      <c r="E215" s="15">
        <f t="shared" si="56"/>
        <v>16.629333333333335</v>
      </c>
      <c r="F215" s="15">
        <f t="shared" si="56"/>
        <v>317.94666666666666</v>
      </c>
      <c r="G215" s="15">
        <f t="shared" si="56"/>
        <v>0.8826666666666667</v>
      </c>
      <c r="H215" s="10">
        <v>255</v>
      </c>
      <c r="I215" s="37" t="s">
        <v>927</v>
      </c>
    </row>
    <row r="216" spans="1:9" ht="15">
      <c r="A216" s="37" t="s">
        <v>208</v>
      </c>
      <c r="B216" s="198">
        <f aca="true" t="shared" si="57" ref="B216:G216">SUM(B63*2)</f>
        <v>120</v>
      </c>
      <c r="C216" s="15">
        <f t="shared" si="57"/>
        <v>21.464</v>
      </c>
      <c r="D216" s="15">
        <f t="shared" si="57"/>
        <v>12.351999999999999</v>
      </c>
      <c r="E216" s="15">
        <f t="shared" si="57"/>
        <v>14.028</v>
      </c>
      <c r="F216" s="15">
        <f t="shared" si="57"/>
        <v>253.2</v>
      </c>
      <c r="G216" s="15">
        <f t="shared" si="57"/>
        <v>1.034</v>
      </c>
      <c r="H216" s="10">
        <v>255</v>
      </c>
      <c r="I216" s="37" t="s">
        <v>928</v>
      </c>
    </row>
    <row r="217" spans="1:9" ht="15">
      <c r="A217" s="37" t="s">
        <v>208</v>
      </c>
      <c r="B217" s="198">
        <f aca="true" t="shared" si="58" ref="B217:G217">SUM(B64*2)</f>
        <v>160</v>
      </c>
      <c r="C217" s="15">
        <f t="shared" si="58"/>
        <v>28.618666666666662</v>
      </c>
      <c r="D217" s="15">
        <f t="shared" si="58"/>
        <v>16.46933333333333</v>
      </c>
      <c r="E217" s="15">
        <f t="shared" si="58"/>
        <v>18.704</v>
      </c>
      <c r="F217" s="15">
        <f t="shared" si="58"/>
        <v>337.59999999999997</v>
      </c>
      <c r="G217" s="15">
        <f t="shared" si="58"/>
        <v>1.3786666666666667</v>
      </c>
      <c r="H217" s="10">
        <v>255</v>
      </c>
      <c r="I217" s="37" t="s">
        <v>928</v>
      </c>
    </row>
    <row r="218" spans="1:9" ht="15">
      <c r="A218" s="37" t="s">
        <v>207</v>
      </c>
      <c r="B218" s="198">
        <f aca="true" t="shared" si="59" ref="B218:G218">SUM(B65*2)</f>
        <v>120</v>
      </c>
      <c r="C218" s="15">
        <f t="shared" si="59"/>
        <v>17.323999999999998</v>
      </c>
      <c r="D218" s="15">
        <f t="shared" si="59"/>
        <v>7.312</v>
      </c>
      <c r="E218" s="15">
        <f t="shared" si="59"/>
        <v>14.028</v>
      </c>
      <c r="F218" s="15">
        <f t="shared" si="59"/>
        <v>192</v>
      </c>
      <c r="G218" s="15">
        <f t="shared" si="59"/>
        <v>0.674</v>
      </c>
      <c r="H218" s="10">
        <v>255</v>
      </c>
      <c r="I218" s="37" t="s">
        <v>929</v>
      </c>
    </row>
    <row r="219" spans="1:9" ht="15">
      <c r="A219" s="37" t="s">
        <v>207</v>
      </c>
      <c r="B219" s="198">
        <f aca="true" t="shared" si="60" ref="B219:G219">SUM(B66*2)</f>
        <v>160</v>
      </c>
      <c r="C219" s="15">
        <f t="shared" si="60"/>
        <v>23.098666666666663</v>
      </c>
      <c r="D219" s="15">
        <f t="shared" si="60"/>
        <v>9.749333333333333</v>
      </c>
      <c r="E219" s="15">
        <f t="shared" si="60"/>
        <v>18.704</v>
      </c>
      <c r="F219" s="15">
        <f t="shared" si="60"/>
        <v>256</v>
      </c>
      <c r="G219" s="15">
        <f t="shared" si="60"/>
        <v>0.8986666666666667</v>
      </c>
      <c r="H219" s="10">
        <v>255</v>
      </c>
      <c r="I219" s="37" t="s">
        <v>929</v>
      </c>
    </row>
    <row r="220" spans="1:9" ht="15">
      <c r="A220" s="37" t="s">
        <v>206</v>
      </c>
      <c r="B220" s="198">
        <f aca="true" t="shared" si="61" ref="B220:G220">SUM(B67*2)</f>
        <v>120</v>
      </c>
      <c r="C220" s="15">
        <f t="shared" si="61"/>
        <v>21.8752</v>
      </c>
      <c r="D220" s="15">
        <f t="shared" si="61"/>
        <v>14.0152</v>
      </c>
      <c r="E220" s="15">
        <f t="shared" si="61"/>
        <v>15.4924</v>
      </c>
      <c r="F220" s="15">
        <f t="shared" si="61"/>
        <v>275.59799999999996</v>
      </c>
      <c r="G220" s="15">
        <f t="shared" si="61"/>
        <v>1.0999999999999999</v>
      </c>
      <c r="H220" s="10">
        <v>255</v>
      </c>
      <c r="I220" s="37" t="s">
        <v>923</v>
      </c>
    </row>
    <row r="221" spans="1:9" ht="15">
      <c r="A221" s="37" t="s">
        <v>206</v>
      </c>
      <c r="B221" s="198">
        <f aca="true" t="shared" si="62" ref="B221:G221">SUM(B68*2)</f>
        <v>160</v>
      </c>
      <c r="C221" s="15">
        <f t="shared" si="62"/>
        <v>29.166933333333333</v>
      </c>
      <c r="D221" s="15">
        <f t="shared" si="62"/>
        <v>18.686933333333332</v>
      </c>
      <c r="E221" s="15">
        <f t="shared" si="62"/>
        <v>20.656533333333332</v>
      </c>
      <c r="F221" s="15">
        <f t="shared" si="62"/>
        <v>367.46399999999994</v>
      </c>
      <c r="G221" s="15">
        <f t="shared" si="62"/>
        <v>1.4666666666666663</v>
      </c>
      <c r="H221" s="10">
        <v>255</v>
      </c>
      <c r="I221" s="37" t="s">
        <v>923</v>
      </c>
    </row>
    <row r="222" spans="1:9" ht="15">
      <c r="A222" s="37" t="s">
        <v>205</v>
      </c>
      <c r="B222" s="198">
        <f aca="true" t="shared" si="63" ref="B222:G222">SUM(B69*2)</f>
        <v>120</v>
      </c>
      <c r="C222" s="15">
        <f t="shared" si="63"/>
        <v>17.7352</v>
      </c>
      <c r="D222" s="15">
        <f t="shared" si="63"/>
        <v>8.975200000000001</v>
      </c>
      <c r="E222" s="15">
        <f t="shared" si="63"/>
        <v>15.4924</v>
      </c>
      <c r="F222" s="15">
        <f t="shared" si="63"/>
        <v>214.39799999999997</v>
      </c>
      <c r="G222" s="15">
        <f t="shared" si="63"/>
        <v>0.74</v>
      </c>
      <c r="H222" s="10">
        <v>255</v>
      </c>
      <c r="I222" s="37" t="s">
        <v>925</v>
      </c>
    </row>
    <row r="223" spans="1:9" ht="15">
      <c r="A223" s="37" t="s">
        <v>205</v>
      </c>
      <c r="B223" s="198">
        <f aca="true" t="shared" si="64" ref="B223:G223">SUM(B70*2)</f>
        <v>160</v>
      </c>
      <c r="C223" s="15">
        <f t="shared" si="64"/>
        <v>23.646933333333333</v>
      </c>
      <c r="D223" s="15">
        <f t="shared" si="64"/>
        <v>11.966933333333333</v>
      </c>
      <c r="E223" s="15">
        <f t="shared" si="64"/>
        <v>20.656533333333332</v>
      </c>
      <c r="F223" s="15">
        <f t="shared" si="64"/>
        <v>285.8639999999999</v>
      </c>
      <c r="G223" s="15">
        <f t="shared" si="64"/>
        <v>0.9866666666666667</v>
      </c>
      <c r="H223" s="10">
        <v>255</v>
      </c>
      <c r="I223" s="37" t="s">
        <v>925</v>
      </c>
    </row>
    <row r="224" spans="1:9" ht="15">
      <c r="A224" s="37" t="s">
        <v>206</v>
      </c>
      <c r="B224" s="198">
        <f aca="true" t="shared" si="65" ref="B224:G224">SUM(B71*2)</f>
        <v>120</v>
      </c>
      <c r="C224" s="15">
        <f t="shared" si="65"/>
        <v>21.119999999999997</v>
      </c>
      <c r="D224" s="15">
        <f t="shared" si="65"/>
        <v>18.375999999999998</v>
      </c>
      <c r="E224" s="15">
        <f t="shared" si="65"/>
        <v>12.472000000000001</v>
      </c>
      <c r="F224" s="15">
        <f t="shared" si="65"/>
        <v>299.65999999999997</v>
      </c>
      <c r="G224" s="15">
        <f t="shared" si="65"/>
        <v>1.022</v>
      </c>
      <c r="H224" s="10">
        <v>255</v>
      </c>
      <c r="I224" s="37" t="s">
        <v>926</v>
      </c>
    </row>
    <row r="225" spans="1:9" ht="15">
      <c r="A225" s="37" t="s">
        <v>206</v>
      </c>
      <c r="B225" s="198">
        <f aca="true" t="shared" si="66" ref="B225:G225">SUM(B72*2)</f>
        <v>160</v>
      </c>
      <c r="C225" s="15">
        <f t="shared" si="66"/>
        <v>28.159999999999997</v>
      </c>
      <c r="D225" s="15">
        <f t="shared" si="66"/>
        <v>24.50133333333333</v>
      </c>
      <c r="E225" s="15">
        <f t="shared" si="66"/>
        <v>16.629333333333335</v>
      </c>
      <c r="F225" s="15">
        <f t="shared" si="66"/>
        <v>399.5466666666666</v>
      </c>
      <c r="G225" s="15">
        <f t="shared" si="66"/>
        <v>1.3626666666666667</v>
      </c>
      <c r="H225" s="10">
        <v>255</v>
      </c>
      <c r="I225" s="37" t="s">
        <v>926</v>
      </c>
    </row>
    <row r="226" spans="1:9" ht="15">
      <c r="A226" s="37" t="s">
        <v>205</v>
      </c>
      <c r="B226" s="198">
        <f aca="true" t="shared" si="67" ref="B226:G226">SUM(B73*2)</f>
        <v>120</v>
      </c>
      <c r="C226" s="15">
        <f t="shared" si="67"/>
        <v>16.979999999999997</v>
      </c>
      <c r="D226" s="15">
        <f t="shared" si="67"/>
        <v>13.336</v>
      </c>
      <c r="E226" s="15">
        <f t="shared" si="67"/>
        <v>12.472000000000001</v>
      </c>
      <c r="F226" s="15">
        <f t="shared" si="67"/>
        <v>238.45999999999998</v>
      </c>
      <c r="G226" s="15">
        <f t="shared" si="67"/>
        <v>0.662</v>
      </c>
      <c r="H226" s="10">
        <v>255</v>
      </c>
      <c r="I226" s="37" t="s">
        <v>927</v>
      </c>
    </row>
    <row r="227" spans="1:9" ht="15">
      <c r="A227" s="37" t="s">
        <v>205</v>
      </c>
      <c r="B227" s="198">
        <f aca="true" t="shared" si="68" ref="B227:G227">SUM(B74*2)</f>
        <v>160</v>
      </c>
      <c r="C227" s="15">
        <f t="shared" si="68"/>
        <v>22.639999999999997</v>
      </c>
      <c r="D227" s="15">
        <f t="shared" si="68"/>
        <v>17.781333333333333</v>
      </c>
      <c r="E227" s="15">
        <f t="shared" si="68"/>
        <v>16.629333333333335</v>
      </c>
      <c r="F227" s="15">
        <f t="shared" si="68"/>
        <v>317.94666666666666</v>
      </c>
      <c r="G227" s="15">
        <f t="shared" si="68"/>
        <v>0.8826666666666667</v>
      </c>
      <c r="H227" s="10">
        <v>255</v>
      </c>
      <c r="I227" s="37" t="s">
        <v>927</v>
      </c>
    </row>
    <row r="228" spans="1:9" ht="15">
      <c r="A228" s="37" t="s">
        <v>206</v>
      </c>
      <c r="B228" s="198">
        <f aca="true" t="shared" si="69" ref="B228:G228">SUM(B75*2)</f>
        <v>120</v>
      </c>
      <c r="C228" s="15">
        <f t="shared" si="69"/>
        <v>21.464</v>
      </c>
      <c r="D228" s="15">
        <f t="shared" si="69"/>
        <v>12.351999999999999</v>
      </c>
      <c r="E228" s="15">
        <f t="shared" si="69"/>
        <v>14.028</v>
      </c>
      <c r="F228" s="15">
        <f t="shared" si="69"/>
        <v>253.2</v>
      </c>
      <c r="G228" s="15">
        <f t="shared" si="69"/>
        <v>1.034</v>
      </c>
      <c r="H228" s="10">
        <v>255</v>
      </c>
      <c r="I228" s="37" t="s">
        <v>928</v>
      </c>
    </row>
    <row r="229" spans="1:9" ht="15">
      <c r="A229" s="37" t="s">
        <v>206</v>
      </c>
      <c r="B229" s="198">
        <f aca="true" t="shared" si="70" ref="B229:G229">SUM(B76*2)</f>
        <v>160</v>
      </c>
      <c r="C229" s="15">
        <f t="shared" si="70"/>
        <v>28.618666666666662</v>
      </c>
      <c r="D229" s="15">
        <f t="shared" si="70"/>
        <v>16.46933333333333</v>
      </c>
      <c r="E229" s="15">
        <f t="shared" si="70"/>
        <v>18.704</v>
      </c>
      <c r="F229" s="15">
        <f t="shared" si="70"/>
        <v>337.59999999999997</v>
      </c>
      <c r="G229" s="15">
        <f t="shared" si="70"/>
        <v>1.3786666666666667</v>
      </c>
      <c r="H229" s="10">
        <v>255</v>
      </c>
      <c r="I229" s="37" t="s">
        <v>928</v>
      </c>
    </row>
    <row r="230" spans="1:9" ht="15">
      <c r="A230" s="37" t="s">
        <v>205</v>
      </c>
      <c r="B230" s="198">
        <f aca="true" t="shared" si="71" ref="B230:G230">SUM(B77*2)</f>
        <v>120</v>
      </c>
      <c r="C230" s="15">
        <f t="shared" si="71"/>
        <v>17.323999999999998</v>
      </c>
      <c r="D230" s="15">
        <f t="shared" si="71"/>
        <v>7.312</v>
      </c>
      <c r="E230" s="15">
        <f t="shared" si="71"/>
        <v>14.028</v>
      </c>
      <c r="F230" s="15">
        <f t="shared" si="71"/>
        <v>192</v>
      </c>
      <c r="G230" s="15">
        <f t="shared" si="71"/>
        <v>0.674</v>
      </c>
      <c r="H230" s="10">
        <v>255</v>
      </c>
      <c r="I230" s="37" t="s">
        <v>929</v>
      </c>
    </row>
    <row r="231" spans="1:9" ht="15">
      <c r="A231" s="37" t="s">
        <v>205</v>
      </c>
      <c r="B231" s="198">
        <f aca="true" t="shared" si="72" ref="B231:G231">SUM(B78*2)</f>
        <v>160</v>
      </c>
      <c r="C231" s="15">
        <f t="shared" si="72"/>
        <v>23.098666666666663</v>
      </c>
      <c r="D231" s="15">
        <f t="shared" si="72"/>
        <v>9.749333333333333</v>
      </c>
      <c r="E231" s="15">
        <f t="shared" si="72"/>
        <v>18.704</v>
      </c>
      <c r="F231" s="15">
        <f t="shared" si="72"/>
        <v>256</v>
      </c>
      <c r="G231" s="15">
        <f t="shared" si="72"/>
        <v>0.8986666666666667</v>
      </c>
      <c r="H231" s="10">
        <v>255</v>
      </c>
      <c r="I231" s="37" t="s">
        <v>929</v>
      </c>
    </row>
    <row r="232" spans="1:9" ht="15">
      <c r="A232" s="37" t="s">
        <v>700</v>
      </c>
      <c r="B232" s="198">
        <f aca="true" t="shared" si="73" ref="B232:G232">SUM(B79*2)</f>
        <v>120</v>
      </c>
      <c r="C232" s="15">
        <f t="shared" si="73"/>
        <v>20.210599999999996</v>
      </c>
      <c r="D232" s="15">
        <f t="shared" si="73"/>
        <v>10.2682</v>
      </c>
      <c r="E232" s="15">
        <f t="shared" si="73"/>
        <v>8.2998</v>
      </c>
      <c r="F232" s="15">
        <f t="shared" si="73"/>
        <v>206.58999999999995</v>
      </c>
      <c r="G232" s="15">
        <f t="shared" si="73"/>
        <v>3.2279999999999998</v>
      </c>
      <c r="H232" s="10">
        <v>256</v>
      </c>
      <c r="I232" s="37" t="s">
        <v>919</v>
      </c>
    </row>
    <row r="233" spans="1:9" ht="15">
      <c r="A233" s="37" t="s">
        <v>699</v>
      </c>
      <c r="B233" s="198">
        <f aca="true" t="shared" si="74" ref="B233:G233">SUM(B80*2)</f>
        <v>160</v>
      </c>
      <c r="C233" s="15">
        <f t="shared" si="74"/>
        <v>26.947466666666664</v>
      </c>
      <c r="D233" s="15">
        <f t="shared" si="74"/>
        <v>13.690933333333334</v>
      </c>
      <c r="E233" s="15">
        <f t="shared" si="74"/>
        <v>11.066399999999998</v>
      </c>
      <c r="F233" s="15">
        <f t="shared" si="74"/>
        <v>275.45333333333326</v>
      </c>
      <c r="G233" s="15">
        <f t="shared" si="74"/>
        <v>4.303999999999999</v>
      </c>
      <c r="H233" s="10">
        <v>256</v>
      </c>
      <c r="I233" s="37" t="s">
        <v>919</v>
      </c>
    </row>
    <row r="234" spans="1:9" ht="15">
      <c r="A234" s="37" t="s">
        <v>701</v>
      </c>
      <c r="B234" s="198">
        <f aca="true" t="shared" si="75" ref="B234:G234">SUM(B81*2)</f>
        <v>120</v>
      </c>
      <c r="C234" s="15">
        <f t="shared" si="75"/>
        <v>16.438599999999997</v>
      </c>
      <c r="D234" s="15">
        <f t="shared" si="75"/>
        <v>5.6762</v>
      </c>
      <c r="E234" s="15">
        <f t="shared" si="75"/>
        <v>8.2998</v>
      </c>
      <c r="F234" s="15">
        <f t="shared" si="75"/>
        <v>150.83</v>
      </c>
      <c r="G234" s="15">
        <f t="shared" si="75"/>
        <v>2.9</v>
      </c>
      <c r="H234" s="10">
        <v>256</v>
      </c>
      <c r="I234" s="37" t="s">
        <v>920</v>
      </c>
    </row>
    <row r="235" spans="1:9" ht="15">
      <c r="A235" s="37" t="s">
        <v>701</v>
      </c>
      <c r="B235" s="198">
        <f aca="true" t="shared" si="76" ref="B235:G235">SUM(B82*2)</f>
        <v>160</v>
      </c>
      <c r="C235" s="15">
        <f t="shared" si="76"/>
        <v>21.91813333333333</v>
      </c>
      <c r="D235" s="15">
        <f t="shared" si="76"/>
        <v>7.568266666666666</v>
      </c>
      <c r="E235" s="15">
        <f t="shared" si="76"/>
        <v>11.066399999999998</v>
      </c>
      <c r="F235" s="15">
        <f t="shared" si="76"/>
        <v>201.10666666666668</v>
      </c>
      <c r="G235" s="15">
        <f t="shared" si="76"/>
        <v>3.8666666666666667</v>
      </c>
      <c r="H235" s="10">
        <v>256</v>
      </c>
      <c r="I235" s="37" t="s">
        <v>920</v>
      </c>
    </row>
    <row r="236" spans="1:9" ht="15">
      <c r="A236" s="37" t="s">
        <v>204</v>
      </c>
      <c r="B236" s="198">
        <f aca="true" t="shared" si="77" ref="B236:G236">SUM(B83*2)</f>
        <v>120</v>
      </c>
      <c r="C236" s="15">
        <f t="shared" si="77"/>
        <v>22.958000000000002</v>
      </c>
      <c r="D236" s="15">
        <f t="shared" si="77"/>
        <v>10.226</v>
      </c>
      <c r="E236" s="15">
        <f t="shared" si="77"/>
        <v>12.124</v>
      </c>
      <c r="F236" s="15">
        <f t="shared" si="77"/>
        <v>232.17999999999998</v>
      </c>
      <c r="G236" s="15">
        <f t="shared" si="77"/>
        <v>1.064</v>
      </c>
      <c r="H236" s="10">
        <v>257</v>
      </c>
      <c r="I236" s="37" t="s">
        <v>919</v>
      </c>
    </row>
    <row r="237" spans="1:9" ht="15">
      <c r="A237" s="37" t="s">
        <v>204</v>
      </c>
      <c r="B237" s="198">
        <f aca="true" t="shared" si="78" ref="B237:G237">SUM(B84*2)</f>
        <v>160</v>
      </c>
      <c r="C237" s="15">
        <f t="shared" si="78"/>
        <v>30.61066666666667</v>
      </c>
      <c r="D237" s="15">
        <f t="shared" si="78"/>
        <v>13.634666666666668</v>
      </c>
      <c r="E237" s="15">
        <f t="shared" si="78"/>
        <v>16.165333333333333</v>
      </c>
      <c r="F237" s="15">
        <f t="shared" si="78"/>
        <v>309.5733333333333</v>
      </c>
      <c r="G237" s="15">
        <f t="shared" si="78"/>
        <v>1.4186666666666667</v>
      </c>
      <c r="H237" s="10">
        <v>257</v>
      </c>
      <c r="I237" s="37" t="s">
        <v>919</v>
      </c>
    </row>
    <row r="238" spans="1:9" ht="15">
      <c r="A238" s="37" t="s">
        <v>203</v>
      </c>
      <c r="B238" s="198">
        <f aca="true" t="shared" si="79" ref="B238:G238">SUM(B85*2)</f>
        <v>120</v>
      </c>
      <c r="C238" s="15">
        <f t="shared" si="79"/>
        <v>18.358</v>
      </c>
      <c r="D238" s="15">
        <f t="shared" si="79"/>
        <v>4.6259999999999994</v>
      </c>
      <c r="E238" s="15">
        <f t="shared" si="79"/>
        <v>12.124</v>
      </c>
      <c r="F238" s="15">
        <f t="shared" si="79"/>
        <v>164.18</v>
      </c>
      <c r="G238" s="15">
        <f t="shared" si="79"/>
        <v>0.664</v>
      </c>
      <c r="H238" s="10">
        <v>257</v>
      </c>
      <c r="I238" s="37" t="s">
        <v>920</v>
      </c>
    </row>
    <row r="239" spans="1:9" ht="15">
      <c r="A239" s="37" t="s">
        <v>203</v>
      </c>
      <c r="B239" s="198">
        <f aca="true" t="shared" si="80" ref="B239:G239">SUM(B86*2)</f>
        <v>160</v>
      </c>
      <c r="C239" s="15">
        <f t="shared" si="80"/>
        <v>24.477333333333334</v>
      </c>
      <c r="D239" s="15">
        <f t="shared" si="80"/>
        <v>6.167999999999999</v>
      </c>
      <c r="E239" s="15">
        <f t="shared" si="80"/>
        <v>16.165333333333333</v>
      </c>
      <c r="F239" s="15">
        <f t="shared" si="80"/>
        <v>218.9066666666667</v>
      </c>
      <c r="G239" s="15">
        <f t="shared" si="80"/>
        <v>0.8853333333333334</v>
      </c>
      <c r="H239" s="10">
        <v>257</v>
      </c>
      <c r="I239" s="37" t="s">
        <v>920</v>
      </c>
    </row>
    <row r="240" spans="1:9" ht="15">
      <c r="A240" s="37" t="s">
        <v>202</v>
      </c>
      <c r="B240" s="198">
        <f aca="true" t="shared" si="81" ref="B240:G240">SUM(B87*2)</f>
        <v>120</v>
      </c>
      <c r="C240" s="15">
        <f t="shared" si="81"/>
        <v>23.708000000000002</v>
      </c>
      <c r="D240" s="15">
        <f t="shared" si="81"/>
        <v>11.568000000000001</v>
      </c>
      <c r="E240" s="15">
        <f t="shared" si="81"/>
        <v>11.942000000000002</v>
      </c>
      <c r="F240" s="15">
        <f t="shared" si="81"/>
        <v>257.44</v>
      </c>
      <c r="G240" s="15">
        <f t="shared" si="81"/>
        <v>11.978</v>
      </c>
      <c r="H240" s="10">
        <v>258</v>
      </c>
      <c r="I240" s="37" t="s">
        <v>919</v>
      </c>
    </row>
    <row r="241" spans="1:9" ht="15">
      <c r="A241" s="37" t="s">
        <v>202</v>
      </c>
      <c r="B241" s="198">
        <f aca="true" t="shared" si="82" ref="B241:G241">SUM(B88*2)</f>
        <v>160</v>
      </c>
      <c r="C241" s="15">
        <f t="shared" si="82"/>
        <v>31.61066666666667</v>
      </c>
      <c r="D241" s="15">
        <f t="shared" si="82"/>
        <v>15.424000000000003</v>
      </c>
      <c r="E241" s="15">
        <f t="shared" si="82"/>
        <v>15.92266666666667</v>
      </c>
      <c r="F241" s="15">
        <f t="shared" si="82"/>
        <v>343.25333333333333</v>
      </c>
      <c r="G241" s="15">
        <f t="shared" si="82"/>
        <v>15.970666666666666</v>
      </c>
      <c r="H241" s="10">
        <v>258</v>
      </c>
      <c r="I241" s="37" t="s">
        <v>919</v>
      </c>
    </row>
    <row r="242" spans="1:9" ht="15">
      <c r="A242" s="37" t="s">
        <v>201</v>
      </c>
      <c r="B242" s="198">
        <f aca="true" t="shared" si="83" ref="B242:G242">SUM(B89*2)</f>
        <v>120</v>
      </c>
      <c r="C242" s="15">
        <f t="shared" si="83"/>
        <v>19.016000000000002</v>
      </c>
      <c r="D242" s="15">
        <f t="shared" si="83"/>
        <v>5.856</v>
      </c>
      <c r="E242" s="15">
        <f t="shared" si="83"/>
        <v>11.942000000000002</v>
      </c>
      <c r="F242" s="15">
        <f t="shared" si="83"/>
        <v>188.08</v>
      </c>
      <c r="G242" s="15">
        <f t="shared" si="83"/>
        <v>11.57</v>
      </c>
      <c r="H242" s="10">
        <v>258</v>
      </c>
      <c r="I242" s="37" t="s">
        <v>920</v>
      </c>
    </row>
    <row r="243" spans="1:9" ht="15">
      <c r="A243" s="37" t="s">
        <v>201</v>
      </c>
      <c r="B243" s="198">
        <f aca="true" t="shared" si="84" ref="B243:G243">SUM(B90*2)</f>
        <v>160</v>
      </c>
      <c r="C243" s="15">
        <f t="shared" si="84"/>
        <v>25.354666666666667</v>
      </c>
      <c r="D243" s="15">
        <f t="shared" si="84"/>
        <v>7.808</v>
      </c>
      <c r="E243" s="15">
        <f t="shared" si="84"/>
        <v>15.92266666666667</v>
      </c>
      <c r="F243" s="15">
        <f t="shared" si="84"/>
        <v>250.77333333333337</v>
      </c>
      <c r="G243" s="15">
        <f t="shared" si="84"/>
        <v>15.426666666666666</v>
      </c>
      <c r="H243" s="10">
        <v>258</v>
      </c>
      <c r="I243" s="37" t="s">
        <v>920</v>
      </c>
    </row>
    <row r="244" spans="1:9" ht="15">
      <c r="A244" s="37" t="s">
        <v>200</v>
      </c>
      <c r="B244" s="198">
        <f aca="true" t="shared" si="85" ref="B244:G244">SUM(B91*2)</f>
        <v>120</v>
      </c>
      <c r="C244" s="15">
        <f t="shared" si="85"/>
        <v>14.4354</v>
      </c>
      <c r="D244" s="15">
        <f t="shared" si="85"/>
        <v>11.0098</v>
      </c>
      <c r="E244" s="15">
        <f t="shared" si="85"/>
        <v>12.523000000000001</v>
      </c>
      <c r="F244" s="15">
        <f t="shared" si="85"/>
        <v>218.514</v>
      </c>
      <c r="G244" s="15">
        <f t="shared" si="85"/>
        <v>4.976800000000001</v>
      </c>
      <c r="H244" s="10">
        <v>259</v>
      </c>
      <c r="I244" s="37" t="s">
        <v>936</v>
      </c>
    </row>
    <row r="245" spans="1:9" ht="15">
      <c r="A245" s="37" t="s">
        <v>200</v>
      </c>
      <c r="B245" s="198">
        <f aca="true" t="shared" si="86" ref="B245:G245">SUM(B92*2)</f>
        <v>160</v>
      </c>
      <c r="C245" s="15">
        <f t="shared" si="86"/>
        <v>19.2472</v>
      </c>
      <c r="D245" s="15">
        <f t="shared" si="86"/>
        <v>14.679733333333333</v>
      </c>
      <c r="E245" s="15">
        <f t="shared" si="86"/>
        <v>16.697333333333336</v>
      </c>
      <c r="F245" s="15">
        <f t="shared" si="86"/>
        <v>291.35200000000003</v>
      </c>
      <c r="G245" s="15">
        <f t="shared" si="86"/>
        <v>6.635733333333334</v>
      </c>
      <c r="H245" s="10">
        <v>259</v>
      </c>
      <c r="I245" s="37" t="s">
        <v>936</v>
      </c>
    </row>
    <row r="246" spans="1:9" ht="15">
      <c r="A246" s="37" t="s">
        <v>199</v>
      </c>
      <c r="B246" s="198">
        <f aca="true" t="shared" si="87" ref="B246:G246">SUM(B93*2)</f>
        <v>120</v>
      </c>
      <c r="C246" s="15">
        <f t="shared" si="87"/>
        <v>12.135399999999999</v>
      </c>
      <c r="D246" s="15">
        <f t="shared" si="87"/>
        <v>8.2098</v>
      </c>
      <c r="E246" s="15">
        <f t="shared" si="87"/>
        <v>12.523000000000001</v>
      </c>
      <c r="F246" s="15">
        <f t="shared" si="87"/>
        <v>184.514</v>
      </c>
      <c r="G246" s="15">
        <f t="shared" si="87"/>
        <v>4.776800000000001</v>
      </c>
      <c r="H246" s="10">
        <v>259</v>
      </c>
      <c r="I246" s="37" t="s">
        <v>937</v>
      </c>
    </row>
    <row r="247" spans="1:9" ht="15">
      <c r="A247" s="37" t="s">
        <v>199</v>
      </c>
      <c r="B247" s="198">
        <f aca="true" t="shared" si="88" ref="B247:G247">SUM(B94*2)</f>
        <v>160</v>
      </c>
      <c r="C247" s="15">
        <f t="shared" si="88"/>
        <v>16.18053333333333</v>
      </c>
      <c r="D247" s="15">
        <f t="shared" si="88"/>
        <v>10.946399999999999</v>
      </c>
      <c r="E247" s="15">
        <f t="shared" si="88"/>
        <v>16.697333333333336</v>
      </c>
      <c r="F247" s="15">
        <f t="shared" si="88"/>
        <v>246.0186666666667</v>
      </c>
      <c r="G247" s="15">
        <f t="shared" si="88"/>
        <v>6.369066666666667</v>
      </c>
      <c r="H247" s="10">
        <v>259</v>
      </c>
      <c r="I247" s="37" t="s">
        <v>937</v>
      </c>
    </row>
    <row r="248" spans="1:9" ht="15">
      <c r="A248" s="37" t="s">
        <v>198</v>
      </c>
      <c r="B248" s="198">
        <f aca="true" t="shared" si="89" ref="B248:G248">SUM(B95*2)</f>
        <v>120</v>
      </c>
      <c r="C248" s="15">
        <f t="shared" si="89"/>
        <v>19.306</v>
      </c>
      <c r="D248" s="15">
        <f t="shared" si="89"/>
        <v>6.13</v>
      </c>
      <c r="E248" s="15">
        <f t="shared" si="89"/>
        <v>12.632</v>
      </c>
      <c r="F248" s="15">
        <f t="shared" si="89"/>
        <v>182.96</v>
      </c>
      <c r="G248" s="15">
        <f t="shared" si="89"/>
        <v>2.882</v>
      </c>
      <c r="H248" s="10">
        <v>260</v>
      </c>
      <c r="I248" s="37" t="s">
        <v>938</v>
      </c>
    </row>
    <row r="249" spans="1:9" ht="15">
      <c r="A249" s="37" t="s">
        <v>198</v>
      </c>
      <c r="B249" s="198">
        <f aca="true" t="shared" si="90" ref="B249:G249">SUM(B96*2)</f>
        <v>160</v>
      </c>
      <c r="C249" s="15">
        <f t="shared" si="90"/>
        <v>25.741333333333337</v>
      </c>
      <c r="D249" s="15">
        <f t="shared" si="90"/>
        <v>8.173333333333334</v>
      </c>
      <c r="E249" s="15">
        <f t="shared" si="90"/>
        <v>16.842666666666666</v>
      </c>
      <c r="F249" s="15">
        <f t="shared" si="90"/>
        <v>243.9466666666667</v>
      </c>
      <c r="G249" s="15">
        <f t="shared" si="90"/>
        <v>3.842666666666667</v>
      </c>
      <c r="H249" s="10">
        <v>260</v>
      </c>
      <c r="I249" s="37" t="s">
        <v>919</v>
      </c>
    </row>
    <row r="250" spans="1:9" ht="15">
      <c r="A250" s="37" t="s">
        <v>197</v>
      </c>
      <c r="B250" s="198">
        <f aca="true" t="shared" si="91" ref="B250:G250">SUM(B97*2)</f>
        <v>120</v>
      </c>
      <c r="C250" s="15">
        <f t="shared" si="91"/>
        <v>15.533999999999999</v>
      </c>
      <c r="D250" s="15">
        <f t="shared" si="91"/>
        <v>1.538</v>
      </c>
      <c r="E250" s="15">
        <f t="shared" si="91"/>
        <v>12.632</v>
      </c>
      <c r="F250" s="15">
        <f t="shared" si="91"/>
        <v>127.2</v>
      </c>
      <c r="G250" s="15">
        <f t="shared" si="91"/>
        <v>2.554</v>
      </c>
      <c r="H250" s="10">
        <v>260</v>
      </c>
      <c r="I250" s="37" t="s">
        <v>939</v>
      </c>
    </row>
    <row r="251" spans="1:9" ht="15">
      <c r="A251" s="37" t="s">
        <v>197</v>
      </c>
      <c r="B251" s="198">
        <f aca="true" t="shared" si="92" ref="B251:G251">SUM(B98*2)</f>
        <v>160</v>
      </c>
      <c r="C251" s="15">
        <f t="shared" si="92"/>
        <v>20.711999999999996</v>
      </c>
      <c r="D251" s="15">
        <f t="shared" si="92"/>
        <v>2.050666666666667</v>
      </c>
      <c r="E251" s="15">
        <f t="shared" si="92"/>
        <v>16.842666666666666</v>
      </c>
      <c r="F251" s="15">
        <f t="shared" si="92"/>
        <v>169.60000000000002</v>
      </c>
      <c r="G251" s="15">
        <f t="shared" si="92"/>
        <v>3.405333333333333</v>
      </c>
      <c r="H251" s="10">
        <v>260</v>
      </c>
      <c r="I251" s="37" t="s">
        <v>939</v>
      </c>
    </row>
    <row r="252" spans="1:9" ht="15">
      <c r="A252" s="37" t="s">
        <v>198</v>
      </c>
      <c r="B252" s="198">
        <f aca="true" t="shared" si="93" ref="B252:G252">SUM(B99*2)</f>
        <v>120</v>
      </c>
      <c r="C252" s="15">
        <f t="shared" si="93"/>
        <v>19.386</v>
      </c>
      <c r="D252" s="15">
        <f t="shared" si="93"/>
        <v>13.379999999999999</v>
      </c>
      <c r="E252" s="15">
        <f t="shared" si="93"/>
        <v>12.762</v>
      </c>
      <c r="F252" s="15">
        <f t="shared" si="93"/>
        <v>249.06</v>
      </c>
      <c r="G252" s="15">
        <f t="shared" si="93"/>
        <v>2.902</v>
      </c>
      <c r="H252" s="10">
        <v>260</v>
      </c>
      <c r="I252" s="37" t="s">
        <v>940</v>
      </c>
    </row>
    <row r="253" spans="1:9" ht="15">
      <c r="A253" s="37" t="s">
        <v>198</v>
      </c>
      <c r="B253" s="198">
        <f aca="true" t="shared" si="94" ref="B253:G253">SUM(B100*2)</f>
        <v>160</v>
      </c>
      <c r="C253" s="15">
        <f t="shared" si="94"/>
        <v>25.848</v>
      </c>
      <c r="D253" s="15">
        <f t="shared" si="94"/>
        <v>17.839999999999996</v>
      </c>
      <c r="E253" s="15">
        <f t="shared" si="94"/>
        <v>17.016</v>
      </c>
      <c r="F253" s="15">
        <f t="shared" si="94"/>
        <v>332.08</v>
      </c>
      <c r="G253" s="15">
        <f t="shared" si="94"/>
        <v>3.8693333333333335</v>
      </c>
      <c r="H253" s="10">
        <v>260</v>
      </c>
      <c r="I253" s="37" t="s">
        <v>926</v>
      </c>
    </row>
    <row r="254" spans="1:9" ht="15">
      <c r="A254" s="37" t="s">
        <v>197</v>
      </c>
      <c r="B254" s="198">
        <f aca="true" t="shared" si="95" ref="B254:G254">SUM(B101*2)</f>
        <v>120</v>
      </c>
      <c r="C254" s="15">
        <f t="shared" si="95"/>
        <v>15.613999999999999</v>
      </c>
      <c r="D254" s="15">
        <f t="shared" si="95"/>
        <v>8.788</v>
      </c>
      <c r="E254" s="15">
        <f t="shared" si="95"/>
        <v>12.762</v>
      </c>
      <c r="F254" s="15">
        <f t="shared" si="95"/>
        <v>193.3</v>
      </c>
      <c r="G254" s="15">
        <f t="shared" si="95"/>
        <v>2.574</v>
      </c>
      <c r="H254" s="10">
        <v>260</v>
      </c>
      <c r="I254" s="37" t="s">
        <v>941</v>
      </c>
    </row>
    <row r="255" spans="1:9" ht="15">
      <c r="A255" s="37" t="s">
        <v>197</v>
      </c>
      <c r="B255" s="198">
        <f aca="true" t="shared" si="96" ref="B255:G255">SUM(B102*2)</f>
        <v>160</v>
      </c>
      <c r="C255" s="15">
        <f t="shared" si="96"/>
        <v>20.818666666666665</v>
      </c>
      <c r="D255" s="15">
        <f t="shared" si="96"/>
        <v>11.717333333333332</v>
      </c>
      <c r="E255" s="15">
        <f t="shared" si="96"/>
        <v>17.016</v>
      </c>
      <c r="F255" s="15">
        <f t="shared" si="96"/>
        <v>257.73333333333335</v>
      </c>
      <c r="G255" s="15">
        <f t="shared" si="96"/>
        <v>3.432</v>
      </c>
      <c r="H255" s="10">
        <v>260</v>
      </c>
      <c r="I255" s="37" t="s">
        <v>941</v>
      </c>
    </row>
    <row r="256" spans="1:9" ht="15">
      <c r="A256" s="37" t="s">
        <v>196</v>
      </c>
      <c r="B256" s="198">
        <f aca="true" t="shared" si="97" ref="B256:G256">SUM(B103*2)</f>
        <v>120</v>
      </c>
      <c r="C256" s="15">
        <f t="shared" si="97"/>
        <v>15</v>
      </c>
      <c r="D256" s="15">
        <f t="shared" si="97"/>
        <v>4.78</v>
      </c>
      <c r="E256" s="15">
        <f t="shared" si="97"/>
        <v>16.56</v>
      </c>
      <c r="F256" s="15">
        <f t="shared" si="97"/>
        <v>170</v>
      </c>
      <c r="G256" s="15">
        <f t="shared" si="97"/>
        <v>0.56</v>
      </c>
      <c r="H256" s="10">
        <v>261</v>
      </c>
      <c r="I256" s="37" t="s">
        <v>942</v>
      </c>
    </row>
    <row r="257" spans="1:9" ht="15">
      <c r="A257" s="37" t="s">
        <v>196</v>
      </c>
      <c r="B257" s="198">
        <f aca="true" t="shared" si="98" ref="B257:G257">SUM(B104*2)</f>
        <v>160</v>
      </c>
      <c r="C257" s="15">
        <f t="shared" si="98"/>
        <v>20</v>
      </c>
      <c r="D257" s="15">
        <f t="shared" si="98"/>
        <v>6.373333333333334</v>
      </c>
      <c r="E257" s="15">
        <f t="shared" si="98"/>
        <v>22.08</v>
      </c>
      <c r="F257" s="15">
        <f t="shared" si="98"/>
        <v>226.66666666666669</v>
      </c>
      <c r="G257" s="15">
        <f t="shared" si="98"/>
        <v>0.7466666666666667</v>
      </c>
      <c r="H257" s="10">
        <v>261</v>
      </c>
      <c r="I257" s="37" t="s">
        <v>942</v>
      </c>
    </row>
    <row r="258" spans="1:9" ht="15">
      <c r="A258" s="37" t="s">
        <v>196</v>
      </c>
      <c r="B258" s="198">
        <f aca="true" t="shared" si="99" ref="B258:G258">SUM(B105*2)</f>
        <v>120</v>
      </c>
      <c r="C258" s="15">
        <f t="shared" si="99"/>
        <v>14.2</v>
      </c>
      <c r="D258" s="15">
        <f t="shared" si="99"/>
        <v>3.98</v>
      </c>
      <c r="E258" s="15">
        <f t="shared" si="99"/>
        <v>15.1</v>
      </c>
      <c r="F258" s="15">
        <f t="shared" si="99"/>
        <v>166</v>
      </c>
      <c r="G258" s="15">
        <f t="shared" si="99"/>
        <v>0.18</v>
      </c>
      <c r="H258" s="10">
        <v>261</v>
      </c>
      <c r="I258" s="37" t="s">
        <v>943</v>
      </c>
    </row>
    <row r="259" spans="1:9" ht="15">
      <c r="A259" s="37" t="s">
        <v>196</v>
      </c>
      <c r="B259" s="198">
        <f aca="true" t="shared" si="100" ref="B259:G259">SUM(B106*2)</f>
        <v>160</v>
      </c>
      <c r="C259" s="15">
        <f t="shared" si="100"/>
        <v>18.933333333333334</v>
      </c>
      <c r="D259" s="15">
        <f t="shared" si="100"/>
        <v>5.306666666666667</v>
      </c>
      <c r="E259" s="15">
        <f t="shared" si="100"/>
        <v>20.133333333333333</v>
      </c>
      <c r="F259" s="15">
        <f t="shared" si="100"/>
        <v>221.33333333333331</v>
      </c>
      <c r="G259" s="15">
        <f t="shared" si="100"/>
        <v>0.24</v>
      </c>
      <c r="H259" s="10">
        <v>261</v>
      </c>
      <c r="I259" s="37" t="s">
        <v>943</v>
      </c>
    </row>
    <row r="260" spans="1:9" ht="15">
      <c r="A260" s="37" t="s">
        <v>195</v>
      </c>
      <c r="B260" s="198">
        <f aca="true" t="shared" si="101" ref="B260:G260">SUM(B107*2)</f>
        <v>120</v>
      </c>
      <c r="C260" s="15">
        <f t="shared" si="101"/>
        <v>15</v>
      </c>
      <c r="D260" s="15">
        <f t="shared" si="101"/>
        <v>4.78</v>
      </c>
      <c r="E260" s="15">
        <f t="shared" si="101"/>
        <v>16.56</v>
      </c>
      <c r="F260" s="15">
        <f t="shared" si="101"/>
        <v>170</v>
      </c>
      <c r="G260" s="15">
        <f t="shared" si="101"/>
        <v>0.56</v>
      </c>
      <c r="H260" s="10">
        <v>261</v>
      </c>
      <c r="I260" s="37" t="s">
        <v>944</v>
      </c>
    </row>
    <row r="261" spans="1:9" ht="15">
      <c r="A261" s="37" t="s">
        <v>195</v>
      </c>
      <c r="B261" s="198">
        <f aca="true" t="shared" si="102" ref="B261:G261">SUM(B108*2)</f>
        <v>160</v>
      </c>
      <c r="C261" s="15">
        <f t="shared" si="102"/>
        <v>20</v>
      </c>
      <c r="D261" s="15">
        <f t="shared" si="102"/>
        <v>6.373333333333334</v>
      </c>
      <c r="E261" s="15">
        <f t="shared" si="102"/>
        <v>22.08</v>
      </c>
      <c r="F261" s="15">
        <f t="shared" si="102"/>
        <v>226.66666666666669</v>
      </c>
      <c r="G261" s="15">
        <f t="shared" si="102"/>
        <v>0.7466666666666667</v>
      </c>
      <c r="H261" s="10">
        <v>261</v>
      </c>
      <c r="I261" s="37" t="s">
        <v>944</v>
      </c>
    </row>
    <row r="262" spans="1:9" ht="15">
      <c r="A262" s="37" t="s">
        <v>195</v>
      </c>
      <c r="B262" s="198">
        <f aca="true" t="shared" si="103" ref="B262:G262">SUM(B109*2)</f>
        <v>120</v>
      </c>
      <c r="C262" s="15">
        <f t="shared" si="103"/>
        <v>14.14</v>
      </c>
      <c r="D262" s="15">
        <f t="shared" si="103"/>
        <v>4.08</v>
      </c>
      <c r="E262" s="15">
        <f t="shared" si="103"/>
        <v>15.1</v>
      </c>
      <c r="F262" s="15">
        <f t="shared" si="103"/>
        <v>154</v>
      </c>
      <c r="G262" s="15">
        <f t="shared" si="103"/>
        <v>0.38</v>
      </c>
      <c r="H262" s="10">
        <v>261</v>
      </c>
      <c r="I262" s="37" t="s">
        <v>945</v>
      </c>
    </row>
    <row r="263" spans="1:9" ht="15">
      <c r="A263" s="37" t="s">
        <v>195</v>
      </c>
      <c r="B263" s="198">
        <f aca="true" t="shared" si="104" ref="B263:G263">SUM(B110*2)</f>
        <v>160</v>
      </c>
      <c r="C263" s="15">
        <f t="shared" si="104"/>
        <v>18.85333333333333</v>
      </c>
      <c r="D263" s="15">
        <f t="shared" si="104"/>
        <v>5.44</v>
      </c>
      <c r="E263" s="15">
        <f t="shared" si="104"/>
        <v>20.133333333333333</v>
      </c>
      <c r="F263" s="15">
        <f t="shared" si="104"/>
        <v>205.33333333333334</v>
      </c>
      <c r="G263" s="15">
        <f t="shared" si="104"/>
        <v>0.5066666666666666</v>
      </c>
      <c r="H263" s="10">
        <v>261</v>
      </c>
      <c r="I263" s="37" t="s">
        <v>945</v>
      </c>
    </row>
    <row r="264" spans="1:9" ht="15">
      <c r="A264" s="37" t="s">
        <v>194</v>
      </c>
      <c r="B264" s="198">
        <f aca="true" t="shared" si="105" ref="B264:G264">SUM(B111*2)</f>
        <v>120</v>
      </c>
      <c r="C264" s="15">
        <f t="shared" si="105"/>
        <v>21.374</v>
      </c>
      <c r="D264" s="15">
        <f t="shared" si="105"/>
        <v>10.274</v>
      </c>
      <c r="E264" s="15">
        <f t="shared" si="105"/>
        <v>8.991999999999999</v>
      </c>
      <c r="F264" s="15">
        <f t="shared" si="105"/>
        <v>213.58</v>
      </c>
      <c r="G264" s="15">
        <f t="shared" si="105"/>
        <v>0.8180000000000001</v>
      </c>
      <c r="H264" s="10">
        <v>263</v>
      </c>
      <c r="I264" s="37" t="s">
        <v>919</v>
      </c>
    </row>
    <row r="265" spans="1:9" ht="15">
      <c r="A265" s="37" t="s">
        <v>194</v>
      </c>
      <c r="B265" s="198">
        <f aca="true" t="shared" si="106" ref="B265:G265">SUM(B112*2)</f>
        <v>160</v>
      </c>
      <c r="C265" s="15">
        <f t="shared" si="106"/>
        <v>28.498666666666665</v>
      </c>
      <c r="D265" s="15">
        <f t="shared" si="106"/>
        <v>13.698666666666666</v>
      </c>
      <c r="E265" s="15">
        <f t="shared" si="106"/>
        <v>11.989333333333331</v>
      </c>
      <c r="F265" s="15">
        <f t="shared" si="106"/>
        <v>284.7733333333333</v>
      </c>
      <c r="G265" s="15">
        <f t="shared" si="106"/>
        <v>1.0906666666666667</v>
      </c>
      <c r="H265" s="10">
        <v>263</v>
      </c>
      <c r="I265" s="37" t="s">
        <v>919</v>
      </c>
    </row>
    <row r="266" spans="1:9" ht="15">
      <c r="A266" s="37" t="s">
        <v>193</v>
      </c>
      <c r="B266" s="198">
        <f aca="true" t="shared" si="107" ref="B266:G266">SUM(B113*2)</f>
        <v>120</v>
      </c>
      <c r="C266" s="15">
        <f t="shared" si="107"/>
        <v>17.234</v>
      </c>
      <c r="D266" s="15">
        <f t="shared" si="107"/>
        <v>5.234</v>
      </c>
      <c r="E266" s="15">
        <f t="shared" si="107"/>
        <v>8.991999999999999</v>
      </c>
      <c r="F266" s="15">
        <f t="shared" si="107"/>
        <v>152.38</v>
      </c>
      <c r="G266" s="15">
        <f t="shared" si="107"/>
        <v>0.458</v>
      </c>
      <c r="H266" s="10">
        <v>263</v>
      </c>
      <c r="I266" s="37" t="s">
        <v>920</v>
      </c>
    </row>
    <row r="267" spans="1:9" ht="15">
      <c r="A267" s="37" t="s">
        <v>193</v>
      </c>
      <c r="B267" s="198">
        <f aca="true" t="shared" si="108" ref="B267:G267">SUM(B114*2)</f>
        <v>160</v>
      </c>
      <c r="C267" s="15">
        <f t="shared" si="108"/>
        <v>22.97866666666667</v>
      </c>
      <c r="D267" s="15">
        <f t="shared" si="108"/>
        <v>6.978666666666666</v>
      </c>
      <c r="E267" s="15">
        <f t="shared" si="108"/>
        <v>11.989333333333331</v>
      </c>
      <c r="F267" s="15">
        <f t="shared" si="108"/>
        <v>203.17333333333335</v>
      </c>
      <c r="G267" s="15">
        <f t="shared" si="108"/>
        <v>0.6106666666666667</v>
      </c>
      <c r="H267" s="10">
        <v>263</v>
      </c>
      <c r="I267" s="37" t="s">
        <v>920</v>
      </c>
    </row>
    <row r="268" spans="1:9" ht="15">
      <c r="A268" s="37" t="s">
        <v>192</v>
      </c>
      <c r="B268" s="198">
        <f aca="true" t="shared" si="109" ref="B268:G268">SUM(B115*2)</f>
        <v>120</v>
      </c>
      <c r="C268" s="15">
        <f t="shared" si="109"/>
        <v>22.44</v>
      </c>
      <c r="D268" s="15">
        <f t="shared" si="109"/>
        <v>12.78</v>
      </c>
      <c r="E268" s="15">
        <f t="shared" si="109"/>
        <v>9.02</v>
      </c>
      <c r="F268" s="15">
        <f t="shared" si="109"/>
        <v>240.8</v>
      </c>
      <c r="G268" s="15">
        <f t="shared" si="109"/>
        <v>0.86</v>
      </c>
      <c r="H268" s="10">
        <v>264</v>
      </c>
      <c r="I268" s="37" t="s">
        <v>919</v>
      </c>
    </row>
    <row r="269" spans="1:9" ht="15">
      <c r="A269" s="37" t="s">
        <v>192</v>
      </c>
      <c r="B269" s="198">
        <f aca="true" t="shared" si="110" ref="B269:G269">SUM(B116*2)</f>
        <v>160</v>
      </c>
      <c r="C269" s="15">
        <f t="shared" si="110"/>
        <v>29.92</v>
      </c>
      <c r="D269" s="15">
        <f t="shared" si="110"/>
        <v>17.06</v>
      </c>
      <c r="E269" s="15">
        <f t="shared" si="110"/>
        <v>12.026666666666666</v>
      </c>
      <c r="F269" s="15">
        <f t="shared" si="110"/>
        <v>321.0666666666667</v>
      </c>
      <c r="G269" s="15">
        <f t="shared" si="110"/>
        <v>1.1466666666666667</v>
      </c>
      <c r="H269" s="10">
        <v>264</v>
      </c>
      <c r="I269" s="37" t="s">
        <v>919</v>
      </c>
    </row>
    <row r="270" spans="1:9" ht="15">
      <c r="A270" s="37" t="s">
        <v>522</v>
      </c>
      <c r="B270" s="198">
        <f aca="true" t="shared" si="111" ref="B270:G270">SUM(B117*2)</f>
        <v>120</v>
      </c>
      <c r="C270" s="15">
        <f t="shared" si="111"/>
        <v>18.3</v>
      </c>
      <c r="D270" s="15">
        <f t="shared" si="111"/>
        <v>7.74</v>
      </c>
      <c r="E270" s="15">
        <f t="shared" si="111"/>
        <v>9.02</v>
      </c>
      <c r="F270" s="15">
        <f t="shared" si="111"/>
        <v>179.6</v>
      </c>
      <c r="G270" s="15">
        <f t="shared" si="111"/>
        <v>0.5</v>
      </c>
      <c r="H270" s="10">
        <v>264</v>
      </c>
      <c r="I270" s="37" t="s">
        <v>920</v>
      </c>
    </row>
    <row r="271" spans="1:9" ht="15">
      <c r="A271" s="37" t="s">
        <v>522</v>
      </c>
      <c r="B271" s="198">
        <f aca="true" t="shared" si="112" ref="B271:G271">SUM(B118*2)</f>
        <v>160</v>
      </c>
      <c r="C271" s="15">
        <f t="shared" si="112"/>
        <v>24.4</v>
      </c>
      <c r="D271" s="15">
        <f t="shared" si="112"/>
        <v>10.34</v>
      </c>
      <c r="E271" s="15">
        <f t="shared" si="112"/>
        <v>12.02</v>
      </c>
      <c r="F271" s="15">
        <f t="shared" si="112"/>
        <v>239.46</v>
      </c>
      <c r="G271" s="15">
        <f t="shared" si="112"/>
        <v>0.66</v>
      </c>
      <c r="H271" s="10">
        <v>264</v>
      </c>
      <c r="I271" s="37" t="s">
        <v>920</v>
      </c>
    </row>
    <row r="272" spans="1:9" ht="15">
      <c r="A272" s="37" t="s">
        <v>631</v>
      </c>
      <c r="B272" s="198">
        <f aca="true" t="shared" si="113" ref="B272:G272">SUM(B119*2)</f>
        <v>120</v>
      </c>
      <c r="C272" s="15">
        <f t="shared" si="113"/>
        <v>19.298</v>
      </c>
      <c r="D272" s="15">
        <f t="shared" si="113"/>
        <v>12.632000000000001</v>
      </c>
      <c r="E272" s="15">
        <f t="shared" si="113"/>
        <v>14.404</v>
      </c>
      <c r="F272" s="15">
        <f t="shared" si="113"/>
        <v>248.42000000000002</v>
      </c>
      <c r="G272" s="15">
        <f t="shared" si="113"/>
        <v>1.616</v>
      </c>
      <c r="H272" s="10">
        <v>265</v>
      </c>
      <c r="I272" s="37" t="s">
        <v>919</v>
      </c>
    </row>
    <row r="273" spans="1:9" ht="15">
      <c r="A273" s="37" t="s">
        <v>631</v>
      </c>
      <c r="B273" s="198">
        <f aca="true" t="shared" si="114" ref="B273:G273">SUM(B120*2)</f>
        <v>160</v>
      </c>
      <c r="C273" s="15">
        <f t="shared" si="114"/>
        <v>25.730666666666664</v>
      </c>
      <c r="D273" s="15">
        <f t="shared" si="114"/>
        <v>16.842666666666666</v>
      </c>
      <c r="E273" s="15">
        <f t="shared" si="114"/>
        <v>19.205333333333336</v>
      </c>
      <c r="F273" s="15">
        <f t="shared" si="114"/>
        <v>331.2266666666667</v>
      </c>
      <c r="G273" s="15">
        <f t="shared" si="114"/>
        <v>2.1546666666666665</v>
      </c>
      <c r="H273" s="10">
        <v>265</v>
      </c>
      <c r="I273" s="37" t="s">
        <v>919</v>
      </c>
    </row>
    <row r="274" spans="1:9" ht="15">
      <c r="A274" s="37" t="s">
        <v>634</v>
      </c>
      <c r="B274" s="198">
        <f aca="true" t="shared" si="115" ref="B274:G274">SUM(B121*2)</f>
        <v>120</v>
      </c>
      <c r="C274" s="15">
        <f t="shared" si="115"/>
        <v>15.802000000000001</v>
      </c>
      <c r="D274" s="15">
        <f t="shared" si="115"/>
        <v>8.376000000000001</v>
      </c>
      <c r="E274" s="15">
        <f t="shared" si="115"/>
        <v>14.404</v>
      </c>
      <c r="F274" s="15">
        <f t="shared" si="115"/>
        <v>196.74</v>
      </c>
      <c r="G274" s="15">
        <f t="shared" si="115"/>
        <v>1.312</v>
      </c>
      <c r="H274" s="10">
        <v>265</v>
      </c>
      <c r="I274" s="37" t="s">
        <v>920</v>
      </c>
    </row>
    <row r="275" spans="1:9" ht="15">
      <c r="A275" s="37" t="s">
        <v>634</v>
      </c>
      <c r="B275" s="198">
        <f aca="true" t="shared" si="116" ref="B275:G275">SUM(B122*2)</f>
        <v>160</v>
      </c>
      <c r="C275" s="15">
        <f t="shared" si="116"/>
        <v>21.069333333333336</v>
      </c>
      <c r="D275" s="15">
        <f t="shared" si="116"/>
        <v>11.168000000000003</v>
      </c>
      <c r="E275" s="15">
        <f t="shared" si="116"/>
        <v>19.205333333333336</v>
      </c>
      <c r="F275" s="15">
        <f t="shared" si="116"/>
        <v>262.32000000000005</v>
      </c>
      <c r="G275" s="15">
        <f t="shared" si="116"/>
        <v>1.7493333333333334</v>
      </c>
      <c r="H275" s="10">
        <v>265</v>
      </c>
      <c r="I275" s="37" t="s">
        <v>920</v>
      </c>
    </row>
    <row r="276" spans="1:9" ht="15">
      <c r="A276" s="37" t="s">
        <v>191</v>
      </c>
      <c r="B276" s="198">
        <f aca="true" t="shared" si="117" ref="B276:G276">SUM(B123*2)</f>
        <v>240</v>
      </c>
      <c r="C276" s="15">
        <f t="shared" si="117"/>
        <v>23.644000000000005</v>
      </c>
      <c r="D276" s="15">
        <f t="shared" si="117"/>
        <v>27.668</v>
      </c>
      <c r="E276" s="15">
        <f t="shared" si="117"/>
        <v>18.634</v>
      </c>
      <c r="F276" s="15">
        <f t="shared" si="117"/>
        <v>418.71999999999997</v>
      </c>
      <c r="G276" s="15">
        <f t="shared" si="117"/>
        <v>78.846</v>
      </c>
      <c r="H276" s="10">
        <v>267</v>
      </c>
      <c r="I276" s="37" t="s">
        <v>919</v>
      </c>
    </row>
    <row r="277" spans="1:9" ht="15">
      <c r="A277" s="37" t="s">
        <v>191</v>
      </c>
      <c r="B277" s="198">
        <f aca="true" t="shared" si="118" ref="B277:G277">SUM(B124*2)</f>
        <v>360</v>
      </c>
      <c r="C277" s="15">
        <f t="shared" si="118"/>
        <v>35.46600000000001</v>
      </c>
      <c r="D277" s="15">
        <f t="shared" si="118"/>
        <v>41.502</v>
      </c>
      <c r="E277" s="15">
        <f t="shared" si="118"/>
        <v>27.951</v>
      </c>
      <c r="F277" s="15">
        <f t="shared" si="118"/>
        <v>628.0799999999999</v>
      </c>
      <c r="G277" s="15">
        <f t="shared" si="118"/>
        <v>118.269</v>
      </c>
      <c r="H277" s="10">
        <v>267</v>
      </c>
      <c r="I277" s="37" t="s">
        <v>919</v>
      </c>
    </row>
    <row r="278" spans="1:9" ht="15">
      <c r="A278" s="37" t="s">
        <v>190</v>
      </c>
      <c r="B278" s="198">
        <f aca="true" t="shared" si="119" ref="B278:G278">SUM(B125*2)</f>
        <v>240</v>
      </c>
      <c r="C278" s="15">
        <f t="shared" si="119"/>
        <v>19.320000000000007</v>
      </c>
      <c r="D278" s="15">
        <f t="shared" si="119"/>
        <v>22.404</v>
      </c>
      <c r="E278" s="15">
        <f t="shared" si="119"/>
        <v>18.634</v>
      </c>
      <c r="F278" s="15">
        <f t="shared" si="119"/>
        <v>354.79999999999995</v>
      </c>
      <c r="G278" s="15">
        <f t="shared" si="119"/>
        <v>78.47</v>
      </c>
      <c r="H278" s="10">
        <v>267</v>
      </c>
      <c r="I278" s="37" t="s">
        <v>920</v>
      </c>
    </row>
    <row r="279" spans="1:9" ht="15">
      <c r="A279" s="37" t="s">
        <v>190</v>
      </c>
      <c r="B279" s="198">
        <f aca="true" t="shared" si="120" ref="B279:G279">SUM(B126*2)</f>
        <v>360</v>
      </c>
      <c r="C279" s="15">
        <f t="shared" si="120"/>
        <v>28.98000000000001</v>
      </c>
      <c r="D279" s="15">
        <f t="shared" si="120"/>
        <v>33.606</v>
      </c>
      <c r="E279" s="15">
        <f t="shared" si="120"/>
        <v>27.951</v>
      </c>
      <c r="F279" s="15">
        <f t="shared" si="120"/>
        <v>532.1999999999999</v>
      </c>
      <c r="G279" s="15">
        <f t="shared" si="120"/>
        <v>117.70500000000001</v>
      </c>
      <c r="H279" s="10">
        <v>267</v>
      </c>
      <c r="I279" s="37" t="s">
        <v>920</v>
      </c>
    </row>
    <row r="280" spans="1:9" ht="15">
      <c r="A280" s="37" t="s">
        <v>632</v>
      </c>
      <c r="B280" s="314">
        <v>60</v>
      </c>
      <c r="C280" s="324">
        <v>12.869</v>
      </c>
      <c r="D280" s="324">
        <v>9.017</v>
      </c>
      <c r="E280" s="324">
        <v>2.912</v>
      </c>
      <c r="F280" s="324">
        <v>144.08999999999997</v>
      </c>
      <c r="G280" s="324">
        <v>0.582</v>
      </c>
      <c r="H280" s="10">
        <v>268</v>
      </c>
      <c r="I280" s="37" t="s">
        <v>919</v>
      </c>
    </row>
    <row r="281" spans="1:9" ht="15">
      <c r="A281" s="37" t="s">
        <v>632</v>
      </c>
      <c r="B281" s="314">
        <v>80</v>
      </c>
      <c r="C281" s="324">
        <v>17.158666666666665</v>
      </c>
      <c r="D281" s="324">
        <v>12.022666666666666</v>
      </c>
      <c r="E281" s="324">
        <v>3.8826666666666663</v>
      </c>
      <c r="F281" s="324">
        <v>192.11999999999995</v>
      </c>
      <c r="G281" s="324">
        <v>0.7759999999999999</v>
      </c>
      <c r="H281" s="10">
        <v>268</v>
      </c>
      <c r="I281" s="37" t="s">
        <v>919</v>
      </c>
    </row>
    <row r="282" spans="1:9" ht="15">
      <c r="A282" s="37" t="s">
        <v>633</v>
      </c>
      <c r="B282" s="314">
        <v>60</v>
      </c>
      <c r="C282" s="324">
        <v>10.385</v>
      </c>
      <c r="D282" s="324">
        <v>5.993</v>
      </c>
      <c r="E282" s="324">
        <v>2.912</v>
      </c>
      <c r="F282" s="324">
        <v>107.37</v>
      </c>
      <c r="G282" s="324">
        <v>0.366</v>
      </c>
      <c r="H282" s="10">
        <v>268</v>
      </c>
      <c r="I282" s="37" t="s">
        <v>920</v>
      </c>
    </row>
    <row r="283" spans="1:9" ht="15">
      <c r="A283" s="37" t="s">
        <v>633</v>
      </c>
      <c r="B283" s="314">
        <v>80</v>
      </c>
      <c r="C283" s="324">
        <v>13.846666666666668</v>
      </c>
      <c r="D283" s="324">
        <v>7.990666666666667</v>
      </c>
      <c r="E283" s="324">
        <v>3.8826666666666663</v>
      </c>
      <c r="F283" s="324">
        <v>143.16</v>
      </c>
      <c r="G283" s="324">
        <v>0.488</v>
      </c>
      <c r="H283" s="10">
        <v>268</v>
      </c>
      <c r="I283" s="37" t="s">
        <v>920</v>
      </c>
    </row>
    <row r="284" spans="1:9" ht="15">
      <c r="A284" s="37" t="s">
        <v>189</v>
      </c>
      <c r="B284" s="198">
        <f aca="true" t="shared" si="121" ref="B284:G284">SUM(B131*2)</f>
        <v>150</v>
      </c>
      <c r="C284" s="15">
        <f t="shared" si="121"/>
        <v>24.048</v>
      </c>
      <c r="D284" s="15">
        <f t="shared" si="121"/>
        <v>16.098</v>
      </c>
      <c r="E284" s="15">
        <f t="shared" si="121"/>
        <v>10.376</v>
      </c>
      <c r="F284" s="15">
        <f t="shared" si="121"/>
        <v>282.52</v>
      </c>
      <c r="G284" s="15">
        <f t="shared" si="121"/>
        <v>1.19</v>
      </c>
      <c r="H284" s="10">
        <v>269</v>
      </c>
      <c r="I284" s="37" t="s">
        <v>919</v>
      </c>
    </row>
    <row r="285" spans="1:9" ht="15">
      <c r="A285" s="37" t="s">
        <v>189</v>
      </c>
      <c r="B285" s="198">
        <f aca="true" t="shared" si="122" ref="B285:G285">SUM(B132*2)</f>
        <v>220</v>
      </c>
      <c r="C285" s="15">
        <f t="shared" si="122"/>
        <v>35.270399999999995</v>
      </c>
      <c r="D285" s="15">
        <f t="shared" si="122"/>
        <v>23.6104</v>
      </c>
      <c r="E285" s="15">
        <f t="shared" si="122"/>
        <v>15.21813333333333</v>
      </c>
      <c r="F285" s="15">
        <f t="shared" si="122"/>
        <v>414.36266666666666</v>
      </c>
      <c r="G285" s="15">
        <f t="shared" si="122"/>
        <v>1.7453333333333332</v>
      </c>
      <c r="H285" s="10">
        <v>269</v>
      </c>
      <c r="I285" s="37" t="s">
        <v>919</v>
      </c>
    </row>
    <row r="286" spans="1:9" ht="15">
      <c r="A286" s="37" t="s">
        <v>188</v>
      </c>
      <c r="B286" s="198">
        <f aca="true" t="shared" si="123" ref="B286:G286">SUM(B133*2)</f>
        <v>150</v>
      </c>
      <c r="C286" s="15">
        <f t="shared" si="123"/>
        <v>19.540000000000003</v>
      </c>
      <c r="D286" s="15">
        <f t="shared" si="123"/>
        <v>10.61</v>
      </c>
      <c r="E286" s="15">
        <f t="shared" si="123"/>
        <v>10.376</v>
      </c>
      <c r="F286" s="15">
        <f t="shared" si="123"/>
        <v>215.87999999999997</v>
      </c>
      <c r="G286" s="15">
        <f t="shared" si="123"/>
        <v>0.798</v>
      </c>
      <c r="H286" s="10">
        <v>269</v>
      </c>
      <c r="I286" s="37" t="s">
        <v>920</v>
      </c>
    </row>
    <row r="287" spans="1:9" ht="15">
      <c r="A287" s="37" t="s">
        <v>188</v>
      </c>
      <c r="B287" s="198">
        <f aca="true" t="shared" si="124" ref="B287:G287">SUM(B134*2)</f>
        <v>220</v>
      </c>
      <c r="C287" s="15">
        <f t="shared" si="124"/>
        <v>28.658666666666672</v>
      </c>
      <c r="D287" s="15">
        <f t="shared" si="124"/>
        <v>15.561333333333332</v>
      </c>
      <c r="E287" s="15">
        <f t="shared" si="124"/>
        <v>15.21813333333333</v>
      </c>
      <c r="F287" s="15">
        <f t="shared" si="124"/>
        <v>316.62399999999997</v>
      </c>
      <c r="G287" s="15">
        <f t="shared" si="124"/>
        <v>1.1704</v>
      </c>
      <c r="H287" s="10">
        <v>269</v>
      </c>
      <c r="I287" s="37" t="s">
        <v>920</v>
      </c>
    </row>
    <row r="288" spans="1:9" ht="15">
      <c r="A288" s="37" t="s">
        <v>187</v>
      </c>
      <c r="B288" s="198">
        <f aca="true" t="shared" si="125" ref="B288:G288">SUM(B135*2)</f>
        <v>120</v>
      </c>
      <c r="C288" s="15">
        <f t="shared" si="125"/>
        <v>23.304000000000002</v>
      </c>
      <c r="D288" s="15">
        <f t="shared" si="125"/>
        <v>11.148</v>
      </c>
      <c r="E288" s="15">
        <f t="shared" si="125"/>
        <v>9.146</v>
      </c>
      <c r="F288" s="15">
        <f t="shared" si="125"/>
        <v>229.89999999999998</v>
      </c>
      <c r="G288" s="15">
        <f t="shared" si="125"/>
        <v>1.034</v>
      </c>
      <c r="H288" s="10">
        <v>270</v>
      </c>
      <c r="I288" s="37" t="s">
        <v>919</v>
      </c>
    </row>
    <row r="289" spans="1:9" ht="15">
      <c r="A289" s="37" t="s">
        <v>187</v>
      </c>
      <c r="B289" s="198">
        <f aca="true" t="shared" si="126" ref="B289:G289">SUM(B136*2)</f>
        <v>160</v>
      </c>
      <c r="C289" s="15">
        <f t="shared" si="126"/>
        <v>31.072000000000003</v>
      </c>
      <c r="D289" s="15">
        <f t="shared" si="126"/>
        <v>14.863999999999999</v>
      </c>
      <c r="E289" s="15">
        <f t="shared" si="126"/>
        <v>12.194666666666667</v>
      </c>
      <c r="F289" s="15">
        <f t="shared" si="126"/>
        <v>306.5333333333333</v>
      </c>
      <c r="G289" s="15">
        <f t="shared" si="126"/>
        <v>1.3786666666666667</v>
      </c>
      <c r="H289" s="10">
        <v>270</v>
      </c>
      <c r="I289" s="37" t="s">
        <v>919</v>
      </c>
    </row>
    <row r="290" spans="1:9" ht="15">
      <c r="A290" s="37" t="s">
        <v>186</v>
      </c>
      <c r="B290" s="198">
        <f aca="true" t="shared" si="127" ref="B290:G290">SUM(B137*2)</f>
        <v>120</v>
      </c>
      <c r="C290" s="15">
        <f t="shared" si="127"/>
        <v>18.796000000000003</v>
      </c>
      <c r="D290" s="15">
        <f t="shared" si="127"/>
        <v>5.66</v>
      </c>
      <c r="E290" s="15">
        <f t="shared" si="127"/>
        <v>9.146</v>
      </c>
      <c r="F290" s="15">
        <f t="shared" si="127"/>
        <v>163.26</v>
      </c>
      <c r="G290" s="15">
        <f t="shared" si="127"/>
        <v>0.642</v>
      </c>
      <c r="H290" s="10">
        <v>270</v>
      </c>
      <c r="I290" s="37" t="s">
        <v>920</v>
      </c>
    </row>
    <row r="291" spans="1:9" ht="15">
      <c r="A291" s="37" t="s">
        <v>186</v>
      </c>
      <c r="B291" s="198">
        <f aca="true" t="shared" si="128" ref="B291:G291">SUM(B138*2)</f>
        <v>160</v>
      </c>
      <c r="C291" s="15">
        <f t="shared" si="128"/>
        <v>25.061333333333337</v>
      </c>
      <c r="D291" s="15">
        <f t="shared" si="128"/>
        <v>7.546666666666667</v>
      </c>
      <c r="E291" s="15">
        <f t="shared" si="128"/>
        <v>12.194666666666667</v>
      </c>
      <c r="F291" s="15">
        <f t="shared" si="128"/>
        <v>217.67999999999998</v>
      </c>
      <c r="G291" s="15">
        <f t="shared" si="128"/>
        <v>0.856</v>
      </c>
      <c r="H291" s="10">
        <v>270</v>
      </c>
      <c r="I291" s="37" t="s">
        <v>920</v>
      </c>
    </row>
    <row r="292" spans="1:9" ht="15">
      <c r="A292" s="37" t="s">
        <v>185</v>
      </c>
      <c r="B292" s="198">
        <f aca="true" t="shared" si="129" ref="B292:G292">SUM(B139*2)</f>
        <v>120</v>
      </c>
      <c r="C292" s="15">
        <f t="shared" si="129"/>
        <v>22.04</v>
      </c>
      <c r="D292" s="15">
        <f t="shared" si="129"/>
        <v>12.030000000000001</v>
      </c>
      <c r="E292" s="15">
        <f t="shared" si="129"/>
        <v>6.754</v>
      </c>
      <c r="F292" s="15">
        <f t="shared" si="129"/>
        <v>223.28</v>
      </c>
      <c r="G292" s="15">
        <f t="shared" si="129"/>
        <v>1.092</v>
      </c>
      <c r="H292" s="10">
        <v>271</v>
      </c>
      <c r="I292" s="37" t="s">
        <v>919</v>
      </c>
    </row>
    <row r="293" spans="1:9" ht="15">
      <c r="A293" s="37" t="s">
        <v>185</v>
      </c>
      <c r="B293" s="198">
        <f aca="true" t="shared" si="130" ref="B293:G293">SUM(B140*2)</f>
        <v>160</v>
      </c>
      <c r="C293" s="15">
        <f t="shared" si="130"/>
        <v>29.386666666666667</v>
      </c>
      <c r="D293" s="15">
        <f t="shared" si="130"/>
        <v>16.04</v>
      </c>
      <c r="E293" s="15">
        <f t="shared" si="130"/>
        <v>9.005333333333333</v>
      </c>
      <c r="F293" s="15">
        <f t="shared" si="130"/>
        <v>297.70666666666665</v>
      </c>
      <c r="G293" s="15">
        <f t="shared" si="130"/>
        <v>1.456</v>
      </c>
      <c r="H293" s="10">
        <v>271</v>
      </c>
      <c r="I293" s="37" t="s">
        <v>919</v>
      </c>
    </row>
    <row r="294" spans="1:9" ht="15">
      <c r="A294" s="37" t="s">
        <v>184</v>
      </c>
      <c r="B294" s="198">
        <f aca="true" t="shared" si="131" ref="B294:G294">SUM(B141*2)</f>
        <v>120</v>
      </c>
      <c r="C294" s="15">
        <f t="shared" si="131"/>
        <v>17.624</v>
      </c>
      <c r="D294" s="15">
        <f t="shared" si="131"/>
        <v>6.654</v>
      </c>
      <c r="E294" s="15">
        <f t="shared" si="131"/>
        <v>6.754</v>
      </c>
      <c r="F294" s="15">
        <f t="shared" si="131"/>
        <v>158</v>
      </c>
      <c r="G294" s="15">
        <f t="shared" si="131"/>
        <v>0.708</v>
      </c>
      <c r="H294" s="10">
        <v>271</v>
      </c>
      <c r="I294" s="37" t="s">
        <v>920</v>
      </c>
    </row>
    <row r="295" spans="1:9" ht="15">
      <c r="A295" s="37" t="s">
        <v>184</v>
      </c>
      <c r="B295" s="198">
        <f aca="true" t="shared" si="132" ref="B295:G295">SUM(B142*2)</f>
        <v>160</v>
      </c>
      <c r="C295" s="15">
        <f t="shared" si="132"/>
        <v>23.498666666666665</v>
      </c>
      <c r="D295" s="15">
        <f t="shared" si="132"/>
        <v>8.872</v>
      </c>
      <c r="E295" s="15">
        <f t="shared" si="132"/>
        <v>9.005333333333333</v>
      </c>
      <c r="F295" s="15">
        <f t="shared" si="132"/>
        <v>210.66666666666666</v>
      </c>
      <c r="G295" s="15">
        <f t="shared" si="132"/>
        <v>0.944</v>
      </c>
      <c r="H295" s="10">
        <v>271</v>
      </c>
      <c r="I295" s="37" t="s">
        <v>920</v>
      </c>
    </row>
    <row r="296" spans="1:9" ht="15">
      <c r="A296" s="37" t="s">
        <v>121</v>
      </c>
      <c r="B296" s="198">
        <f aca="true" t="shared" si="133" ref="B296:G296">SUM(B147*2)</f>
        <v>120</v>
      </c>
      <c r="C296" s="10">
        <f t="shared" si="133"/>
        <v>24.8</v>
      </c>
      <c r="D296" s="10">
        <f t="shared" si="133"/>
        <v>11.6</v>
      </c>
      <c r="E296" s="10">
        <f t="shared" si="133"/>
        <v>14.2</v>
      </c>
      <c r="F296" s="10">
        <f t="shared" si="133"/>
        <v>262</v>
      </c>
      <c r="G296" s="10">
        <f t="shared" si="133"/>
        <v>2.6</v>
      </c>
      <c r="H296" s="10">
        <v>266</v>
      </c>
      <c r="I296" s="37" t="s">
        <v>919</v>
      </c>
    </row>
    <row r="297" spans="1:9" ht="15">
      <c r="A297" s="37" t="s">
        <v>121</v>
      </c>
      <c r="B297" s="198">
        <f aca="true" t="shared" si="134" ref="B297:G297">SUM(B148*2)</f>
        <v>160</v>
      </c>
      <c r="C297" s="10">
        <f t="shared" si="134"/>
        <v>33</v>
      </c>
      <c r="D297" s="10">
        <f t="shared" si="134"/>
        <v>15.4</v>
      </c>
      <c r="E297" s="10">
        <f t="shared" si="134"/>
        <v>19</v>
      </c>
      <c r="F297" s="10">
        <f t="shared" si="134"/>
        <v>350</v>
      </c>
      <c r="G297" s="10">
        <f t="shared" si="134"/>
        <v>3.4</v>
      </c>
      <c r="H297" s="10">
        <v>266</v>
      </c>
      <c r="I297" s="37" t="s">
        <v>919</v>
      </c>
    </row>
    <row r="298" spans="1:9" ht="15">
      <c r="A298" s="37" t="s">
        <v>122</v>
      </c>
      <c r="B298" s="198">
        <f aca="true" t="shared" si="135" ref="B298:G298">SUM(B149*2)</f>
        <v>120</v>
      </c>
      <c r="C298" s="10">
        <f t="shared" si="135"/>
        <v>20.8</v>
      </c>
      <c r="D298" s="10">
        <f t="shared" si="135"/>
        <v>5.6</v>
      </c>
      <c r="E298" s="10">
        <f t="shared" si="135"/>
        <v>14.2</v>
      </c>
      <c r="F298" s="10">
        <f t="shared" si="135"/>
        <v>192</v>
      </c>
      <c r="G298" s="10">
        <f t="shared" si="135"/>
        <v>2.2</v>
      </c>
      <c r="H298" s="10">
        <v>266</v>
      </c>
      <c r="I298" s="37" t="s">
        <v>920</v>
      </c>
    </row>
    <row r="299" spans="1:9" ht="15">
      <c r="A299" s="37" t="s">
        <v>122</v>
      </c>
      <c r="B299" s="198">
        <f aca="true" t="shared" si="136" ref="B299:G299">SUM(B150*2)</f>
        <v>160</v>
      </c>
      <c r="C299" s="10">
        <f t="shared" si="136"/>
        <v>27.8</v>
      </c>
      <c r="D299" s="10">
        <f t="shared" si="136"/>
        <v>7.4</v>
      </c>
      <c r="E299" s="10">
        <f t="shared" si="136"/>
        <v>19</v>
      </c>
      <c r="F299" s="10">
        <f t="shared" si="136"/>
        <v>256</v>
      </c>
      <c r="G299" s="10">
        <f t="shared" si="136"/>
        <v>3</v>
      </c>
      <c r="H299" s="10">
        <v>266</v>
      </c>
      <c r="I299" s="37" t="s">
        <v>920</v>
      </c>
    </row>
    <row r="300" spans="1:9" ht="15">
      <c r="A300" s="37" t="s">
        <v>123</v>
      </c>
      <c r="B300" s="198">
        <f aca="true" t="shared" si="137" ref="B300:G300">SUM(B151*2)</f>
        <v>120</v>
      </c>
      <c r="C300" s="10">
        <f t="shared" si="137"/>
        <v>25.6</v>
      </c>
      <c r="D300" s="10">
        <f t="shared" si="137"/>
        <v>12.4</v>
      </c>
      <c r="E300" s="10">
        <f t="shared" si="137"/>
        <v>15.6</v>
      </c>
      <c r="F300" s="10">
        <f t="shared" si="137"/>
        <v>276</v>
      </c>
      <c r="G300" s="10">
        <f t="shared" si="137"/>
        <v>3</v>
      </c>
      <c r="H300" s="10">
        <v>266</v>
      </c>
      <c r="I300" s="37" t="s">
        <v>919</v>
      </c>
    </row>
    <row r="301" spans="1:9" ht="15">
      <c r="A301" s="37" t="s">
        <v>123</v>
      </c>
      <c r="B301" s="198">
        <f aca="true" t="shared" si="138" ref="B301:G301">SUM(B152*2)</f>
        <v>160</v>
      </c>
      <c r="C301" s="10">
        <f t="shared" si="138"/>
        <v>34.2</v>
      </c>
      <c r="D301" s="10">
        <f t="shared" si="138"/>
        <v>16.6</v>
      </c>
      <c r="E301" s="10">
        <f t="shared" si="138"/>
        <v>20.8</v>
      </c>
      <c r="F301" s="10">
        <f t="shared" si="138"/>
        <v>368</v>
      </c>
      <c r="G301" s="10">
        <f t="shared" si="138"/>
        <v>4</v>
      </c>
      <c r="H301" s="10">
        <v>266</v>
      </c>
      <c r="I301" s="37" t="s">
        <v>919</v>
      </c>
    </row>
    <row r="302" spans="1:9" ht="15">
      <c r="A302" s="37" t="s">
        <v>124</v>
      </c>
      <c r="B302" s="198">
        <f aca="true" t="shared" si="139" ref="B302:G302">SUM(B153*2)</f>
        <v>120</v>
      </c>
      <c r="C302" s="10">
        <f t="shared" si="139"/>
        <v>21.6</v>
      </c>
      <c r="D302" s="10">
        <f t="shared" si="139"/>
        <v>6.4</v>
      </c>
      <c r="E302" s="10">
        <f t="shared" si="139"/>
        <v>15.6</v>
      </c>
      <c r="F302" s="10">
        <f t="shared" si="139"/>
        <v>208</v>
      </c>
      <c r="G302" s="10">
        <f t="shared" si="139"/>
        <v>2.6</v>
      </c>
      <c r="H302" s="10">
        <v>266</v>
      </c>
      <c r="I302" s="37" t="s">
        <v>920</v>
      </c>
    </row>
    <row r="303" spans="1:9" ht="15">
      <c r="A303" s="37" t="s">
        <v>124</v>
      </c>
      <c r="B303" s="198">
        <f aca="true" t="shared" si="140" ref="B303:G303">SUM(B154*2)</f>
        <v>160</v>
      </c>
      <c r="C303" s="10">
        <f t="shared" si="140"/>
        <v>28.8</v>
      </c>
      <c r="D303" s="10">
        <f t="shared" si="140"/>
        <v>8.6</v>
      </c>
      <c r="E303" s="10">
        <f t="shared" si="140"/>
        <v>20.8</v>
      </c>
      <c r="F303" s="10">
        <f t="shared" si="140"/>
        <v>278</v>
      </c>
      <c r="G303" s="10">
        <f t="shared" si="140"/>
        <v>3.4</v>
      </c>
      <c r="H303" s="10">
        <v>266</v>
      </c>
      <c r="I303" s="37" t="s">
        <v>920</v>
      </c>
    </row>
    <row r="304" spans="1:9" ht="15">
      <c r="A304" s="37" t="s">
        <v>1607</v>
      </c>
      <c r="B304" s="198">
        <v>100</v>
      </c>
      <c r="C304" s="10">
        <v>20.7</v>
      </c>
      <c r="D304" s="10">
        <v>12.33</v>
      </c>
      <c r="E304" s="10">
        <v>4.71</v>
      </c>
      <c r="F304" s="10">
        <v>212.61</v>
      </c>
      <c r="G304" s="10">
        <v>2.6</v>
      </c>
      <c r="H304" s="10">
        <v>424</v>
      </c>
      <c r="I304" s="37"/>
    </row>
    <row r="305" spans="1:9" ht="15">
      <c r="A305" s="37" t="s">
        <v>1607</v>
      </c>
      <c r="B305" s="198">
        <v>75</v>
      </c>
      <c r="C305" s="10">
        <v>15.53</v>
      </c>
      <c r="D305" s="10">
        <v>9.25</v>
      </c>
      <c r="E305" s="10">
        <v>3.53</v>
      </c>
      <c r="F305" s="10">
        <v>159.46</v>
      </c>
      <c r="G305" s="10">
        <v>1.95</v>
      </c>
      <c r="H305" s="10">
        <v>424</v>
      </c>
      <c r="I305" s="37"/>
    </row>
    <row r="306" spans="1:9" ht="15">
      <c r="A306" s="37" t="s">
        <v>1608</v>
      </c>
      <c r="B306" s="198">
        <v>100</v>
      </c>
      <c r="C306" s="10">
        <v>16.01</v>
      </c>
      <c r="D306" s="10">
        <v>6.92</v>
      </c>
      <c r="E306" s="10">
        <v>4.71</v>
      </c>
      <c r="F306" s="10">
        <v>145.16</v>
      </c>
      <c r="G306" s="10">
        <v>4.44</v>
      </c>
      <c r="H306" s="10">
        <v>424</v>
      </c>
      <c r="I306" s="37"/>
    </row>
    <row r="307" spans="1:9" ht="15">
      <c r="A307" s="37" t="s">
        <v>1608</v>
      </c>
      <c r="B307" s="198">
        <v>75</v>
      </c>
      <c r="C307" s="10">
        <v>12.01</v>
      </c>
      <c r="D307" s="10">
        <v>5.19</v>
      </c>
      <c r="E307" s="10">
        <v>3.53</v>
      </c>
      <c r="F307" s="10">
        <v>108.87</v>
      </c>
      <c r="G307" s="10">
        <v>3.33</v>
      </c>
      <c r="H307" s="10">
        <v>424</v>
      </c>
      <c r="I307" s="37"/>
    </row>
    <row r="308" spans="1:9" ht="15">
      <c r="A308" s="37" t="s">
        <v>1609</v>
      </c>
      <c r="B308" s="198">
        <v>80</v>
      </c>
      <c r="C308" s="10">
        <v>12.4</v>
      </c>
      <c r="D308" s="10">
        <v>4.1</v>
      </c>
      <c r="E308" s="10">
        <v>5.4</v>
      </c>
      <c r="F308" s="10">
        <v>106.5</v>
      </c>
      <c r="G308" s="10">
        <v>1.44</v>
      </c>
      <c r="H308" s="10">
        <v>549</v>
      </c>
      <c r="I308" s="37"/>
    </row>
    <row r="309" spans="1:9" ht="15">
      <c r="A309" s="37" t="s">
        <v>1609</v>
      </c>
      <c r="B309" s="198">
        <v>60</v>
      </c>
      <c r="C309" s="10">
        <v>9.3</v>
      </c>
      <c r="D309" s="10">
        <v>3.08</v>
      </c>
      <c r="E309" s="10">
        <v>4.05</v>
      </c>
      <c r="F309" s="10">
        <v>79.9</v>
      </c>
      <c r="G309" s="10">
        <v>1.08</v>
      </c>
      <c r="H309" s="10">
        <v>549</v>
      </c>
      <c r="I309" s="37"/>
    </row>
    <row r="310" spans="1:9" ht="15">
      <c r="A310" s="37" t="s">
        <v>1610</v>
      </c>
      <c r="B310" s="198">
        <v>80</v>
      </c>
      <c r="C310" s="10">
        <v>9.7</v>
      </c>
      <c r="D310" s="10">
        <v>0.7</v>
      </c>
      <c r="E310" s="10">
        <v>5.4</v>
      </c>
      <c r="F310" s="10">
        <v>65.7</v>
      </c>
      <c r="G310" s="10">
        <v>1.2</v>
      </c>
      <c r="H310" s="10">
        <v>549</v>
      </c>
      <c r="I310" s="37"/>
    </row>
    <row r="311" spans="1:9" ht="15">
      <c r="A311" s="37" t="s">
        <v>1610</v>
      </c>
      <c r="B311" s="198">
        <v>60</v>
      </c>
      <c r="C311" s="10">
        <v>7.3</v>
      </c>
      <c r="D311" s="10">
        <v>0.5</v>
      </c>
      <c r="E311" s="10">
        <v>4.05</v>
      </c>
      <c r="F311" s="10">
        <v>49.3</v>
      </c>
      <c r="G311" s="10">
        <v>0.9</v>
      </c>
      <c r="H311" s="10">
        <v>549</v>
      </c>
      <c r="I311" s="37"/>
    </row>
    <row r="312" spans="1:9" ht="15">
      <c r="A312" s="37" t="s">
        <v>1647</v>
      </c>
      <c r="B312" s="198">
        <v>180</v>
      </c>
      <c r="C312" s="10">
        <v>23.9</v>
      </c>
      <c r="D312" s="10">
        <v>28.3</v>
      </c>
      <c r="E312" s="10">
        <v>12.8</v>
      </c>
      <c r="F312" s="10">
        <v>330</v>
      </c>
      <c r="G312" s="10">
        <v>40.3</v>
      </c>
      <c r="H312" s="10">
        <v>321</v>
      </c>
      <c r="I312" s="37" t="s">
        <v>217</v>
      </c>
    </row>
    <row r="313" spans="1:9" ht="15">
      <c r="A313" s="37" t="s">
        <v>1647</v>
      </c>
      <c r="B313" s="198">
        <v>150</v>
      </c>
      <c r="C313" s="10">
        <v>19.9</v>
      </c>
      <c r="D313" s="10">
        <v>23.6</v>
      </c>
      <c r="E313" s="10">
        <v>10.7</v>
      </c>
      <c r="F313" s="10">
        <v>275</v>
      </c>
      <c r="G313" s="10">
        <v>33.6</v>
      </c>
      <c r="H313" s="10">
        <v>321</v>
      </c>
      <c r="I313" s="37" t="s">
        <v>217</v>
      </c>
    </row>
    <row r="314" spans="1:9" ht="15">
      <c r="A314" s="37" t="s">
        <v>1647</v>
      </c>
      <c r="B314" s="198">
        <v>180</v>
      </c>
      <c r="C314" s="10">
        <v>17.5</v>
      </c>
      <c r="D314" s="10">
        <v>19.2</v>
      </c>
      <c r="E314" s="10">
        <v>12.2</v>
      </c>
      <c r="F314" s="10">
        <v>291</v>
      </c>
      <c r="G314" s="10">
        <v>39.7</v>
      </c>
      <c r="H314" s="10">
        <v>321</v>
      </c>
      <c r="I314" s="37" t="s">
        <v>216</v>
      </c>
    </row>
    <row r="315" spans="1:9" ht="15">
      <c r="A315" s="37" t="s">
        <v>1647</v>
      </c>
      <c r="B315" s="198">
        <v>150</v>
      </c>
      <c r="C315" s="10">
        <v>15.4</v>
      </c>
      <c r="D315" s="10">
        <v>16</v>
      </c>
      <c r="E315" s="10">
        <v>10.2</v>
      </c>
      <c r="F315" s="10">
        <v>243</v>
      </c>
      <c r="G315" s="10">
        <v>33.1</v>
      </c>
      <c r="H315" s="10">
        <v>321</v>
      </c>
      <c r="I315" s="37" t="s">
        <v>216</v>
      </c>
    </row>
    <row r="316" spans="1:9" ht="15">
      <c r="A316" s="313" t="s">
        <v>1653</v>
      </c>
      <c r="B316" s="314">
        <v>60</v>
      </c>
      <c r="C316" s="317">
        <v>13.795999999999998</v>
      </c>
      <c r="D316" s="317">
        <v>6.086</v>
      </c>
      <c r="E316" s="317">
        <v>1.038</v>
      </c>
      <c r="F316" s="317">
        <v>113.8</v>
      </c>
      <c r="G316" s="317">
        <v>0.5800000000000001</v>
      </c>
      <c r="H316" s="10">
        <v>243</v>
      </c>
      <c r="I316" s="37"/>
    </row>
    <row r="317" spans="1:9" ht="15">
      <c r="A317" s="313" t="s">
        <v>1653</v>
      </c>
      <c r="B317" s="314">
        <v>80</v>
      </c>
      <c r="C317" s="317">
        <v>18.394666666666662</v>
      </c>
      <c r="D317" s="317">
        <v>8.114666666666666</v>
      </c>
      <c r="E317" s="317">
        <v>1.384</v>
      </c>
      <c r="F317" s="317">
        <v>151.73333333333335</v>
      </c>
      <c r="G317" s="317">
        <v>0.7733333333333334</v>
      </c>
      <c r="H317" s="10">
        <v>243</v>
      </c>
      <c r="I317" s="37"/>
    </row>
    <row r="318" spans="1:9" ht="15">
      <c r="A318" s="313" t="s">
        <v>1654</v>
      </c>
      <c r="B318" s="314">
        <v>60</v>
      </c>
      <c r="C318" s="317">
        <v>10.851999999999999</v>
      </c>
      <c r="D318" s="317">
        <v>2.502</v>
      </c>
      <c r="E318" s="317">
        <v>1.038</v>
      </c>
      <c r="F318" s="317">
        <v>70.28</v>
      </c>
      <c r="G318" s="317">
        <v>0.324</v>
      </c>
      <c r="H318" s="10">
        <v>243</v>
      </c>
      <c r="I318" s="37"/>
    </row>
    <row r="319" spans="1:9" ht="15">
      <c r="A319" s="313" t="s">
        <v>1654</v>
      </c>
      <c r="B319" s="314">
        <v>80</v>
      </c>
      <c r="C319" s="317">
        <v>14.469333333333331</v>
      </c>
      <c r="D319" s="317">
        <v>3.3359999999999994</v>
      </c>
      <c r="E319" s="317">
        <v>1.384</v>
      </c>
      <c r="F319" s="317">
        <v>93.70666666666666</v>
      </c>
      <c r="G319" s="317">
        <v>0.43200000000000005</v>
      </c>
      <c r="H319" s="10">
        <v>243</v>
      </c>
      <c r="I319" s="37"/>
    </row>
    <row r="320" spans="1:9" ht="15">
      <c r="A320" s="37" t="s">
        <v>1656</v>
      </c>
      <c r="B320" s="314">
        <v>60</v>
      </c>
      <c r="C320" s="324">
        <v>10.559999999999999</v>
      </c>
      <c r="D320" s="324">
        <v>9.187999999999999</v>
      </c>
      <c r="E320" s="324">
        <v>6.236000000000001</v>
      </c>
      <c r="F320" s="324">
        <v>149.82999999999998</v>
      </c>
      <c r="G320" s="324">
        <v>0.511</v>
      </c>
      <c r="H320" s="10">
        <v>255</v>
      </c>
      <c r="I320" s="37"/>
    </row>
    <row r="321" spans="1:9" ht="15">
      <c r="A321" s="37" t="s">
        <v>1656</v>
      </c>
      <c r="B321" s="314">
        <v>80</v>
      </c>
      <c r="C321" s="324">
        <v>14.079999999999998</v>
      </c>
      <c r="D321" s="324">
        <v>12.250666666666666</v>
      </c>
      <c r="E321" s="324">
        <v>8.314666666666668</v>
      </c>
      <c r="F321" s="324">
        <v>199.7733333333333</v>
      </c>
      <c r="G321" s="324">
        <v>0.6813333333333333</v>
      </c>
      <c r="H321" s="10">
        <v>255</v>
      </c>
      <c r="I321" s="37"/>
    </row>
    <row r="322" spans="1:9" ht="15">
      <c r="A322" s="37" t="s">
        <v>1657</v>
      </c>
      <c r="B322" s="314">
        <v>60</v>
      </c>
      <c r="C322" s="324">
        <v>8.489999999999998</v>
      </c>
      <c r="D322" s="324">
        <v>6.668</v>
      </c>
      <c r="E322" s="324">
        <v>6.236000000000001</v>
      </c>
      <c r="F322" s="324">
        <v>119.22999999999999</v>
      </c>
      <c r="G322" s="324">
        <v>0.331</v>
      </c>
      <c r="H322" s="10">
        <v>255</v>
      </c>
      <c r="I322" s="37"/>
    </row>
    <row r="323" spans="1:9" ht="15">
      <c r="A323" s="37" t="s">
        <v>1657</v>
      </c>
      <c r="B323" s="314">
        <v>80</v>
      </c>
      <c r="C323" s="324">
        <v>11.319999999999999</v>
      </c>
      <c r="D323" s="324">
        <v>8.890666666666666</v>
      </c>
      <c r="E323" s="324">
        <v>8.314666666666668</v>
      </c>
      <c r="F323" s="324">
        <v>158.97333333333333</v>
      </c>
      <c r="G323" s="324">
        <v>0.44133333333333336</v>
      </c>
      <c r="H323" s="10">
        <v>255</v>
      </c>
      <c r="I323" s="37"/>
    </row>
    <row r="324" spans="1:9" ht="15">
      <c r="A324" s="37" t="s">
        <v>1680</v>
      </c>
      <c r="B324" s="198">
        <v>60</v>
      </c>
      <c r="C324" s="12">
        <v>12.87</v>
      </c>
      <c r="D324" s="12">
        <v>9.02</v>
      </c>
      <c r="E324" s="12">
        <v>2.91</v>
      </c>
      <c r="F324" s="12">
        <v>144.09</v>
      </c>
      <c r="G324" s="12">
        <v>0.58</v>
      </c>
      <c r="H324" s="12">
        <v>272</v>
      </c>
      <c r="I324" s="22"/>
    </row>
    <row r="325" spans="1:9" ht="15">
      <c r="A325" s="37" t="s">
        <v>1680</v>
      </c>
      <c r="B325" s="198">
        <v>80</v>
      </c>
      <c r="C325" s="12">
        <v>17.16</v>
      </c>
      <c r="D325" s="12">
        <v>12.02</v>
      </c>
      <c r="E325" s="12">
        <v>3.88</v>
      </c>
      <c r="F325" s="12">
        <v>192.12</v>
      </c>
      <c r="G325" s="12">
        <v>0.78</v>
      </c>
      <c r="H325" s="12">
        <v>272</v>
      </c>
      <c r="I325" s="22"/>
    </row>
    <row r="326" spans="1:9" ht="15">
      <c r="A326" s="37" t="s">
        <v>1681</v>
      </c>
      <c r="B326" s="198">
        <v>60</v>
      </c>
      <c r="C326" s="12">
        <v>10.39</v>
      </c>
      <c r="D326" s="12">
        <v>5.99</v>
      </c>
      <c r="E326" s="12">
        <v>2.91</v>
      </c>
      <c r="F326" s="12">
        <v>107.37</v>
      </c>
      <c r="G326" s="12">
        <v>0.37</v>
      </c>
      <c r="H326" s="12">
        <v>272</v>
      </c>
      <c r="I326" s="22"/>
    </row>
    <row r="327" spans="1:9" ht="15">
      <c r="A327" s="37" t="s">
        <v>1681</v>
      </c>
      <c r="B327" s="198">
        <v>80</v>
      </c>
      <c r="C327" s="12">
        <v>13.85</v>
      </c>
      <c r="D327" s="12">
        <v>7.99</v>
      </c>
      <c r="E327" s="12">
        <v>3.88</v>
      </c>
      <c r="F327" s="12">
        <v>143.16</v>
      </c>
      <c r="G327" s="12">
        <v>0.49</v>
      </c>
      <c r="H327" s="12">
        <v>272</v>
      </c>
      <c r="I327" s="22"/>
    </row>
  </sheetData>
  <sheetProtection/>
  <mergeCells count="4">
    <mergeCell ref="A1:A2"/>
    <mergeCell ref="B1:B2"/>
    <mergeCell ref="C1:F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B40">
      <selection activeCell="B51" sqref="B51:I51"/>
    </sheetView>
  </sheetViews>
  <sheetFormatPr defaultColWidth="10.375" defaultRowHeight="12.75"/>
  <cols>
    <col min="1" max="1" width="10.375" style="20" hidden="1" customWidth="1"/>
    <col min="2" max="2" width="42.875" style="87" customWidth="1"/>
    <col min="3" max="3" width="10.375" style="102" customWidth="1"/>
    <col min="4" max="9" width="10.375" style="95" customWidth="1"/>
    <col min="10" max="10" width="39.50390625" style="20" customWidth="1"/>
    <col min="11" max="16384" width="10.375" style="20" customWidth="1"/>
  </cols>
  <sheetData>
    <row r="1" spans="1:10" ht="15">
      <c r="A1" s="425"/>
      <c r="B1" s="432" t="s">
        <v>60</v>
      </c>
      <c r="C1" s="439" t="s">
        <v>422</v>
      </c>
      <c r="D1" s="432" t="s">
        <v>423</v>
      </c>
      <c r="E1" s="432"/>
      <c r="F1" s="432"/>
      <c r="G1" s="432"/>
      <c r="H1" s="432" t="s">
        <v>424</v>
      </c>
      <c r="I1" s="440"/>
      <c r="J1" s="437"/>
    </row>
    <row r="2" spans="1:10" ht="46.5">
      <c r="A2" s="425"/>
      <c r="B2" s="432"/>
      <c r="C2" s="439"/>
      <c r="D2" s="53" t="s">
        <v>425</v>
      </c>
      <c r="E2" s="53" t="s">
        <v>426</v>
      </c>
      <c r="F2" s="53" t="s">
        <v>427</v>
      </c>
      <c r="G2" s="53" t="s">
        <v>428</v>
      </c>
      <c r="H2" s="432"/>
      <c r="I2" s="440"/>
      <c r="J2" s="438"/>
    </row>
    <row r="3" spans="1:10" ht="15">
      <c r="A3" s="6" t="s">
        <v>1421</v>
      </c>
      <c r="B3" s="38" t="s">
        <v>385</v>
      </c>
      <c r="C3" s="213">
        <v>205</v>
      </c>
      <c r="D3" s="42">
        <v>21.1</v>
      </c>
      <c r="E3" s="41">
        <v>12.45</v>
      </c>
      <c r="F3" s="41">
        <v>36.05</v>
      </c>
      <c r="G3" s="41">
        <v>341</v>
      </c>
      <c r="H3" s="41">
        <v>0.39</v>
      </c>
      <c r="I3" s="53">
        <v>440</v>
      </c>
      <c r="J3" s="43"/>
    </row>
    <row r="4" spans="1:10" ht="15">
      <c r="A4" s="6"/>
      <c r="B4" s="38" t="s">
        <v>385</v>
      </c>
      <c r="C4" s="213">
        <v>155</v>
      </c>
      <c r="D4" s="42">
        <v>15.953658536585365</v>
      </c>
      <c r="E4" s="42">
        <v>9.41341463414634</v>
      </c>
      <c r="F4" s="42">
        <v>27.257317073170725</v>
      </c>
      <c r="G4" s="45">
        <v>257.8292682926829</v>
      </c>
      <c r="H4" s="42">
        <v>0.29487804878048784</v>
      </c>
      <c r="I4" s="53">
        <v>440</v>
      </c>
      <c r="J4" s="43"/>
    </row>
    <row r="5" spans="1:10" ht="15">
      <c r="A5" s="6" t="s">
        <v>1422</v>
      </c>
      <c r="B5" s="38" t="s">
        <v>386</v>
      </c>
      <c r="C5" s="213">
        <v>185</v>
      </c>
      <c r="D5" s="41">
        <v>21.619999999999997</v>
      </c>
      <c r="E5" s="41">
        <v>12.419999999999998</v>
      </c>
      <c r="F5" s="41">
        <v>41.735</v>
      </c>
      <c r="G5" s="41">
        <v>365</v>
      </c>
      <c r="H5" s="53">
        <v>0.21</v>
      </c>
      <c r="I5" s="53">
        <v>442</v>
      </c>
      <c r="J5" s="43" t="s">
        <v>1423</v>
      </c>
    </row>
    <row r="6" spans="1:10" ht="15">
      <c r="A6" s="6"/>
      <c r="B6" s="38" t="s">
        <v>386</v>
      </c>
      <c r="C6" s="213">
        <v>155</v>
      </c>
      <c r="D6" s="42">
        <v>18.02333333333333</v>
      </c>
      <c r="E6" s="42">
        <v>10.954999999999998</v>
      </c>
      <c r="F6" s="42">
        <v>34.79</v>
      </c>
      <c r="G6" s="45">
        <v>309.6666666666667</v>
      </c>
      <c r="H6" s="54">
        <v>0.18</v>
      </c>
      <c r="I6" s="53">
        <v>442</v>
      </c>
      <c r="J6" s="43" t="s">
        <v>1424</v>
      </c>
    </row>
    <row r="7" spans="1:10" ht="15">
      <c r="A7" s="55"/>
      <c r="B7" s="38" t="s">
        <v>386</v>
      </c>
      <c r="C7" s="213">
        <v>180</v>
      </c>
      <c r="D7" s="53">
        <v>21.58</v>
      </c>
      <c r="E7" s="53">
        <v>8.79</v>
      </c>
      <c r="F7" s="53">
        <v>41.67</v>
      </c>
      <c r="G7" s="59">
        <v>332</v>
      </c>
      <c r="H7" s="54">
        <v>0.21</v>
      </c>
      <c r="I7" s="53">
        <v>447</v>
      </c>
      <c r="J7" s="43" t="s">
        <v>1425</v>
      </c>
    </row>
    <row r="8" spans="1:10" ht="15">
      <c r="A8" s="55"/>
      <c r="B8" s="38" t="s">
        <v>386</v>
      </c>
      <c r="C8" s="213">
        <v>150</v>
      </c>
      <c r="D8" s="42">
        <v>7.325</v>
      </c>
      <c r="E8" s="42">
        <v>34.725</v>
      </c>
      <c r="F8" s="41">
        <v>276</v>
      </c>
      <c r="G8" s="54">
        <v>0.18</v>
      </c>
      <c r="H8" s="105">
        <v>0</v>
      </c>
      <c r="I8" s="53">
        <v>447</v>
      </c>
      <c r="J8" s="43" t="s">
        <v>1426</v>
      </c>
    </row>
    <row r="9" spans="1:10" ht="15">
      <c r="A9" s="6" t="s">
        <v>1427</v>
      </c>
      <c r="B9" s="38" t="s">
        <v>1428</v>
      </c>
      <c r="C9" s="213">
        <v>55</v>
      </c>
      <c r="D9" s="41">
        <v>2.61</v>
      </c>
      <c r="E9" s="41">
        <v>4.82</v>
      </c>
      <c r="F9" s="41">
        <v>14.94</v>
      </c>
      <c r="G9" s="41">
        <v>114</v>
      </c>
      <c r="H9" s="53">
        <v>0</v>
      </c>
      <c r="I9" s="53">
        <v>447</v>
      </c>
      <c r="J9" s="43" t="s">
        <v>1429</v>
      </c>
    </row>
    <row r="10" spans="1:10" ht="15">
      <c r="A10" s="6"/>
      <c r="B10" s="38" t="s">
        <v>1428</v>
      </c>
      <c r="C10" s="213">
        <v>105</v>
      </c>
      <c r="D10" s="42">
        <v>5.18</v>
      </c>
      <c r="E10" s="42">
        <v>6.2</v>
      </c>
      <c r="F10" s="42">
        <v>29.82</v>
      </c>
      <c r="G10" s="44">
        <v>196</v>
      </c>
      <c r="H10" s="57">
        <v>0</v>
      </c>
      <c r="I10" s="53">
        <v>447</v>
      </c>
      <c r="J10" s="43" t="s">
        <v>1429</v>
      </c>
    </row>
    <row r="11" spans="1:10" ht="15">
      <c r="A11" s="55"/>
      <c r="B11" s="38" t="s">
        <v>1428</v>
      </c>
      <c r="C11" s="213">
        <v>55</v>
      </c>
      <c r="D11" s="53">
        <v>2.59</v>
      </c>
      <c r="E11" s="53">
        <v>1.38</v>
      </c>
      <c r="F11" s="85">
        <v>18.35</v>
      </c>
      <c r="G11" s="59">
        <v>96</v>
      </c>
      <c r="H11" s="54">
        <v>0.06</v>
      </c>
      <c r="I11" s="53">
        <v>447</v>
      </c>
      <c r="J11" s="43" t="s">
        <v>1430</v>
      </c>
    </row>
    <row r="12" spans="1:10" ht="15">
      <c r="A12" s="55"/>
      <c r="B12" s="38" t="s">
        <v>1428</v>
      </c>
      <c r="C12" s="213">
        <v>115</v>
      </c>
      <c r="D12" s="42">
        <v>5.19</v>
      </c>
      <c r="E12" s="42">
        <v>2.76</v>
      </c>
      <c r="F12" s="41">
        <v>36.71</v>
      </c>
      <c r="G12" s="41">
        <v>192</v>
      </c>
      <c r="H12" s="57">
        <v>0</v>
      </c>
      <c r="I12" s="53">
        <v>447</v>
      </c>
      <c r="J12" s="43" t="s">
        <v>1430</v>
      </c>
    </row>
    <row r="13" spans="1:10" ht="15">
      <c r="A13" s="55"/>
      <c r="B13" s="38" t="s">
        <v>1428</v>
      </c>
      <c r="C13" s="213">
        <v>55</v>
      </c>
      <c r="D13" s="42">
        <v>2.59</v>
      </c>
      <c r="E13" s="42">
        <v>1.38</v>
      </c>
      <c r="F13" s="41">
        <v>18.03</v>
      </c>
      <c r="G13" s="41">
        <v>95</v>
      </c>
      <c r="H13" s="54">
        <v>0.01</v>
      </c>
      <c r="I13" s="53">
        <v>447</v>
      </c>
      <c r="J13" s="43" t="s">
        <v>1431</v>
      </c>
    </row>
    <row r="14" spans="1:10" ht="15">
      <c r="A14" s="55"/>
      <c r="B14" s="38" t="s">
        <v>1428</v>
      </c>
      <c r="C14" s="213">
        <v>115</v>
      </c>
      <c r="D14" s="42">
        <v>5.18</v>
      </c>
      <c r="E14" s="42">
        <v>2.76</v>
      </c>
      <c r="F14" s="41">
        <v>36.07</v>
      </c>
      <c r="G14" s="41">
        <v>190</v>
      </c>
      <c r="H14" s="54">
        <v>0.03</v>
      </c>
      <c r="I14" s="53">
        <v>447</v>
      </c>
      <c r="J14" s="43" t="s">
        <v>1431</v>
      </c>
    </row>
    <row r="15" spans="1:10" ht="15">
      <c r="A15" s="55"/>
      <c r="B15" s="38" t="s">
        <v>1428</v>
      </c>
      <c r="C15" s="213">
        <v>55</v>
      </c>
      <c r="D15" s="42">
        <v>2.59</v>
      </c>
      <c r="E15" s="42">
        <v>1.39</v>
      </c>
      <c r="F15" s="41">
        <v>18.19</v>
      </c>
      <c r="G15" s="41">
        <v>96</v>
      </c>
      <c r="H15" s="54">
        <v>0.04</v>
      </c>
      <c r="I15" s="53">
        <v>447</v>
      </c>
      <c r="J15" s="43" t="s">
        <v>1432</v>
      </c>
    </row>
    <row r="16" spans="1:10" ht="15">
      <c r="A16" s="55"/>
      <c r="B16" s="38" t="s">
        <v>1428</v>
      </c>
      <c r="C16" s="213">
        <v>115</v>
      </c>
      <c r="D16" s="42">
        <v>5.2</v>
      </c>
      <c r="E16" s="42">
        <v>2.8</v>
      </c>
      <c r="F16" s="41">
        <v>39.68</v>
      </c>
      <c r="G16" s="41">
        <v>205</v>
      </c>
      <c r="H16" s="54">
        <v>0.11</v>
      </c>
      <c r="I16" s="53">
        <v>447</v>
      </c>
      <c r="J16" s="43" t="s">
        <v>1432</v>
      </c>
    </row>
    <row r="17" spans="1:10" ht="15">
      <c r="A17" s="55"/>
      <c r="B17" s="38" t="s">
        <v>1428</v>
      </c>
      <c r="C17" s="213">
        <v>55</v>
      </c>
      <c r="D17" s="42">
        <v>2.57</v>
      </c>
      <c r="E17" s="42">
        <v>1.38</v>
      </c>
      <c r="F17" s="41">
        <v>19.72</v>
      </c>
      <c r="G17" s="41">
        <v>102</v>
      </c>
      <c r="H17" s="57">
        <v>0</v>
      </c>
      <c r="I17" s="53">
        <v>447</v>
      </c>
      <c r="J17" s="43" t="s">
        <v>1433</v>
      </c>
    </row>
    <row r="18" spans="1:10" ht="15">
      <c r="A18" s="55"/>
      <c r="B18" s="38" t="s">
        <v>1428</v>
      </c>
      <c r="C18" s="213">
        <v>110</v>
      </c>
      <c r="D18" s="42">
        <v>5.14</v>
      </c>
      <c r="E18" s="42">
        <v>2.76</v>
      </c>
      <c r="F18" s="41">
        <v>39.44</v>
      </c>
      <c r="G18" s="41">
        <v>203</v>
      </c>
      <c r="H18" s="57">
        <v>0</v>
      </c>
      <c r="I18" s="53">
        <v>447</v>
      </c>
      <c r="J18" s="43" t="s">
        <v>1433</v>
      </c>
    </row>
    <row r="19" spans="1:10" ht="15">
      <c r="A19" s="55"/>
      <c r="B19" s="38" t="s">
        <v>1428</v>
      </c>
      <c r="C19" s="213">
        <v>60</v>
      </c>
      <c r="D19" s="42">
        <v>3.26</v>
      </c>
      <c r="E19" s="42">
        <v>1.85</v>
      </c>
      <c r="F19" s="41">
        <v>20.23</v>
      </c>
      <c r="G19" s="41">
        <v>111</v>
      </c>
      <c r="H19" s="54">
        <v>0.05</v>
      </c>
      <c r="I19" s="53">
        <v>447</v>
      </c>
      <c r="J19" s="43" t="s">
        <v>1434</v>
      </c>
    </row>
    <row r="20" spans="1:10" ht="15">
      <c r="A20" s="55"/>
      <c r="B20" s="38" t="s">
        <v>1428</v>
      </c>
      <c r="C20" s="213">
        <v>120</v>
      </c>
      <c r="D20" s="42">
        <v>6.52</v>
      </c>
      <c r="E20" s="42">
        <v>3.71</v>
      </c>
      <c r="F20" s="41">
        <v>40.47</v>
      </c>
      <c r="G20" s="41">
        <v>221</v>
      </c>
      <c r="H20" s="54">
        <v>0.1</v>
      </c>
      <c r="I20" s="53">
        <v>447</v>
      </c>
      <c r="J20" s="43" t="s">
        <v>1434</v>
      </c>
    </row>
    <row r="21" spans="1:10" ht="15">
      <c r="A21" s="6" t="s">
        <v>1435</v>
      </c>
      <c r="B21" s="38" t="s">
        <v>55</v>
      </c>
      <c r="C21" s="213">
        <v>150</v>
      </c>
      <c r="D21" s="54">
        <v>10.860000000000001</v>
      </c>
      <c r="E21" s="54">
        <v>13.644</v>
      </c>
      <c r="F21" s="54">
        <v>58.92</v>
      </c>
      <c r="G21" s="54">
        <v>402</v>
      </c>
      <c r="H21" s="54">
        <v>0.528</v>
      </c>
      <c r="I21" s="53">
        <v>449</v>
      </c>
      <c r="J21" s="43" t="s">
        <v>1429</v>
      </c>
    </row>
    <row r="22" spans="1:10" ht="15">
      <c r="A22" s="6"/>
      <c r="B22" s="38" t="s">
        <v>55</v>
      </c>
      <c r="C22" s="213">
        <f aca="true" t="shared" si="0" ref="C22:H22">SUM(C21/15*12)</f>
        <v>120</v>
      </c>
      <c r="D22" s="54">
        <f t="shared" si="0"/>
        <v>8.688</v>
      </c>
      <c r="E22" s="54">
        <f t="shared" si="0"/>
        <v>10.915199999999999</v>
      </c>
      <c r="F22" s="54">
        <f t="shared" si="0"/>
        <v>47.135999999999996</v>
      </c>
      <c r="G22" s="54">
        <f t="shared" si="0"/>
        <v>321.6</v>
      </c>
      <c r="H22" s="54">
        <f t="shared" si="0"/>
        <v>0.4224</v>
      </c>
      <c r="I22" s="53">
        <v>449</v>
      </c>
      <c r="J22" s="43" t="s">
        <v>1429</v>
      </c>
    </row>
    <row r="23" spans="1:10" ht="15">
      <c r="A23" s="55"/>
      <c r="B23" s="38" t="s">
        <v>235</v>
      </c>
      <c r="C23" s="213">
        <v>65</v>
      </c>
      <c r="D23" s="53">
        <v>4.56</v>
      </c>
      <c r="E23" s="53">
        <v>4.06</v>
      </c>
      <c r="F23" s="85">
        <v>28.06</v>
      </c>
      <c r="G23" s="59">
        <v>167</v>
      </c>
      <c r="H23" s="54">
        <v>0.28</v>
      </c>
      <c r="I23" s="53">
        <v>449</v>
      </c>
      <c r="J23" s="43" t="s">
        <v>1430</v>
      </c>
    </row>
    <row r="24" spans="1:10" ht="15">
      <c r="A24" s="55"/>
      <c r="B24" s="38" t="s">
        <v>235</v>
      </c>
      <c r="C24" s="213">
        <v>130</v>
      </c>
      <c r="D24" s="42">
        <v>2.39</v>
      </c>
      <c r="E24" s="42">
        <v>8.11</v>
      </c>
      <c r="F24" s="41">
        <v>55.77</v>
      </c>
      <c r="G24" s="41">
        <v>332</v>
      </c>
      <c r="H24" s="57">
        <v>0.56</v>
      </c>
      <c r="I24" s="53">
        <v>449</v>
      </c>
      <c r="J24" s="43" t="s">
        <v>1430</v>
      </c>
    </row>
    <row r="25" spans="1:10" ht="15">
      <c r="A25" s="55"/>
      <c r="B25" s="38" t="s">
        <v>234</v>
      </c>
      <c r="C25" s="213">
        <v>65</v>
      </c>
      <c r="D25" s="42">
        <v>4.56</v>
      </c>
      <c r="E25" s="42">
        <v>4.06</v>
      </c>
      <c r="F25" s="41">
        <v>27.75</v>
      </c>
      <c r="G25" s="41">
        <v>166</v>
      </c>
      <c r="H25" s="54">
        <v>0.24</v>
      </c>
      <c r="I25" s="53">
        <v>449</v>
      </c>
      <c r="J25" s="43" t="s">
        <v>1431</v>
      </c>
    </row>
    <row r="26" spans="1:10" ht="15">
      <c r="A26" s="55"/>
      <c r="B26" s="38" t="s">
        <v>234</v>
      </c>
      <c r="C26" s="213">
        <v>130</v>
      </c>
      <c r="D26" s="42">
        <v>9.05</v>
      </c>
      <c r="E26" s="42">
        <v>8.11</v>
      </c>
      <c r="F26" s="41">
        <v>55.15</v>
      </c>
      <c r="G26" s="41">
        <v>330</v>
      </c>
      <c r="H26" s="54">
        <v>0.47</v>
      </c>
      <c r="I26" s="53">
        <v>449</v>
      </c>
      <c r="J26" s="43" t="s">
        <v>1431</v>
      </c>
    </row>
    <row r="27" spans="1:10" ht="15">
      <c r="A27" s="55"/>
      <c r="B27" s="38" t="s">
        <v>233</v>
      </c>
      <c r="C27" s="213">
        <v>65</v>
      </c>
      <c r="D27" s="42">
        <v>4.56</v>
      </c>
      <c r="E27" s="42">
        <v>4.08</v>
      </c>
      <c r="F27" s="41">
        <v>27.9</v>
      </c>
      <c r="G27" s="41">
        <v>167</v>
      </c>
      <c r="H27" s="54">
        <v>0.26</v>
      </c>
      <c r="I27" s="53">
        <v>449</v>
      </c>
      <c r="J27" s="43" t="s">
        <v>1432</v>
      </c>
    </row>
    <row r="28" spans="1:10" ht="15">
      <c r="A28" s="55"/>
      <c r="B28" s="38" t="s">
        <v>233</v>
      </c>
      <c r="C28" s="213">
        <v>130</v>
      </c>
      <c r="D28" s="42">
        <v>9.05</v>
      </c>
      <c r="E28" s="42">
        <v>8.14</v>
      </c>
      <c r="F28" s="41">
        <v>55.45</v>
      </c>
      <c r="G28" s="41">
        <v>331</v>
      </c>
      <c r="H28" s="54">
        <v>0.51</v>
      </c>
      <c r="I28" s="53">
        <v>449</v>
      </c>
      <c r="J28" s="43" t="s">
        <v>1432</v>
      </c>
    </row>
    <row r="29" spans="1:10" ht="15">
      <c r="A29" s="6" t="s">
        <v>1436</v>
      </c>
      <c r="B29" s="38" t="s">
        <v>387</v>
      </c>
      <c r="C29" s="213">
        <v>65</v>
      </c>
      <c r="D29" s="41">
        <v>4.33</v>
      </c>
      <c r="E29" s="41">
        <v>7.24</v>
      </c>
      <c r="F29" s="41">
        <v>25.93</v>
      </c>
      <c r="G29" s="41">
        <v>186</v>
      </c>
      <c r="H29" s="53">
        <v>0.21</v>
      </c>
      <c r="I29" s="53">
        <v>450</v>
      </c>
      <c r="J29" s="43" t="s">
        <v>1429</v>
      </c>
    </row>
    <row r="30" spans="1:10" ht="15">
      <c r="A30" s="6"/>
      <c r="B30" s="38" t="s">
        <v>387</v>
      </c>
      <c r="C30" s="213">
        <v>125</v>
      </c>
      <c r="D30" s="42">
        <v>8.63</v>
      </c>
      <c r="E30" s="42">
        <v>11.23</v>
      </c>
      <c r="F30" s="42">
        <v>51.81</v>
      </c>
      <c r="G30" s="44">
        <v>343</v>
      </c>
      <c r="H30" s="57">
        <v>0.41</v>
      </c>
      <c r="I30" s="53">
        <v>450</v>
      </c>
      <c r="J30" s="43" t="s">
        <v>1429</v>
      </c>
    </row>
    <row r="31" spans="1:10" ht="15">
      <c r="A31" s="55"/>
      <c r="B31" s="38" t="s">
        <v>387</v>
      </c>
      <c r="C31" s="213">
        <v>65</v>
      </c>
      <c r="D31" s="53">
        <v>4.32</v>
      </c>
      <c r="E31" s="53">
        <v>3.98</v>
      </c>
      <c r="F31" s="85">
        <v>29.24</v>
      </c>
      <c r="G31" s="59">
        <v>170</v>
      </c>
      <c r="H31" s="54">
        <v>0.27</v>
      </c>
      <c r="I31" s="53">
        <v>450</v>
      </c>
      <c r="J31" s="43" t="s">
        <v>1430</v>
      </c>
    </row>
    <row r="32" spans="1:10" ht="15">
      <c r="A32" s="55"/>
      <c r="B32" s="38" t="s">
        <v>387</v>
      </c>
      <c r="C32" s="213">
        <v>130</v>
      </c>
      <c r="D32" s="42">
        <v>8.64</v>
      </c>
      <c r="E32" s="42">
        <v>7.96</v>
      </c>
      <c r="F32" s="41">
        <v>58.48</v>
      </c>
      <c r="G32" s="41">
        <v>340</v>
      </c>
      <c r="H32" s="57">
        <v>0.53</v>
      </c>
      <c r="I32" s="53">
        <v>450</v>
      </c>
      <c r="J32" s="43" t="s">
        <v>1430</v>
      </c>
    </row>
    <row r="33" spans="1:10" ht="15">
      <c r="A33" s="55"/>
      <c r="B33" s="38" t="s">
        <v>387</v>
      </c>
      <c r="C33" s="213">
        <v>65</v>
      </c>
      <c r="D33" s="42">
        <v>4.31</v>
      </c>
      <c r="E33" s="42">
        <v>3.98</v>
      </c>
      <c r="F33" s="41">
        <v>28.93</v>
      </c>
      <c r="G33" s="41">
        <v>169</v>
      </c>
      <c r="H33" s="54">
        <v>0.22</v>
      </c>
      <c r="I33" s="53">
        <v>450</v>
      </c>
      <c r="J33" s="43" t="s">
        <v>1431</v>
      </c>
    </row>
    <row r="34" spans="1:10" ht="15">
      <c r="A34" s="55"/>
      <c r="B34" s="38" t="s">
        <v>387</v>
      </c>
      <c r="C34" s="213">
        <v>130</v>
      </c>
      <c r="D34" s="42">
        <v>8.63</v>
      </c>
      <c r="E34" s="42">
        <v>7.96</v>
      </c>
      <c r="F34" s="41">
        <v>57.86</v>
      </c>
      <c r="G34" s="41">
        <v>338</v>
      </c>
      <c r="H34" s="54">
        <v>0.44</v>
      </c>
      <c r="I34" s="53">
        <v>450</v>
      </c>
      <c r="J34" s="43" t="s">
        <v>1431</v>
      </c>
    </row>
    <row r="35" spans="1:10" ht="15">
      <c r="A35" s="55"/>
      <c r="B35" s="38" t="s">
        <v>387</v>
      </c>
      <c r="C35" s="213">
        <v>65</v>
      </c>
      <c r="D35" s="42">
        <v>4.31</v>
      </c>
      <c r="E35" s="42">
        <v>3.99</v>
      </c>
      <c r="F35" s="41">
        <v>29.08</v>
      </c>
      <c r="G35" s="41">
        <v>170</v>
      </c>
      <c r="H35" s="54">
        <v>0.24</v>
      </c>
      <c r="I35" s="53">
        <v>450</v>
      </c>
      <c r="J35" s="43" t="s">
        <v>1432</v>
      </c>
    </row>
    <row r="36" spans="1:10" ht="15">
      <c r="A36" s="55"/>
      <c r="B36" s="38" t="s">
        <v>387</v>
      </c>
      <c r="C36" s="213">
        <v>130</v>
      </c>
      <c r="D36" s="42">
        <v>8.63</v>
      </c>
      <c r="E36" s="42">
        <v>7.99</v>
      </c>
      <c r="F36" s="41">
        <v>58.16</v>
      </c>
      <c r="G36" s="41">
        <v>339</v>
      </c>
      <c r="H36" s="54">
        <v>0.48</v>
      </c>
      <c r="I36" s="53">
        <v>450</v>
      </c>
      <c r="J36" s="43" t="s">
        <v>1432</v>
      </c>
    </row>
    <row r="37" spans="1:10" ht="15">
      <c r="A37" s="6" t="s">
        <v>1437</v>
      </c>
      <c r="B37" s="38" t="s">
        <v>1438</v>
      </c>
      <c r="C37" s="213">
        <v>65</v>
      </c>
      <c r="D37" s="41">
        <v>4.21</v>
      </c>
      <c r="E37" s="41">
        <v>7.23</v>
      </c>
      <c r="F37" s="41">
        <v>23.13</v>
      </c>
      <c r="G37" s="41">
        <v>174</v>
      </c>
      <c r="H37" s="53">
        <v>0.45</v>
      </c>
      <c r="I37" s="53">
        <v>451</v>
      </c>
      <c r="J37" s="43" t="s">
        <v>1429</v>
      </c>
    </row>
    <row r="38" spans="1:10" ht="15">
      <c r="A38" s="6"/>
      <c r="B38" s="38" t="s">
        <v>1438</v>
      </c>
      <c r="C38" s="213">
        <v>125</v>
      </c>
      <c r="D38" s="42">
        <v>8.45</v>
      </c>
      <c r="E38" s="42">
        <v>11.22</v>
      </c>
      <c r="F38" s="42">
        <v>46.54</v>
      </c>
      <c r="G38" s="44">
        <v>321</v>
      </c>
      <c r="H38" s="54">
        <v>0.91</v>
      </c>
      <c r="I38" s="53">
        <v>451</v>
      </c>
      <c r="J38" s="43" t="s">
        <v>1429</v>
      </c>
    </row>
    <row r="39" spans="1:10" ht="15">
      <c r="A39" s="55"/>
      <c r="B39" s="38" t="s">
        <v>1438</v>
      </c>
      <c r="C39" s="213">
        <v>65</v>
      </c>
      <c r="D39" s="53">
        <v>4.23</v>
      </c>
      <c r="E39" s="53">
        <v>3.98</v>
      </c>
      <c r="F39" s="85">
        <v>26.61</v>
      </c>
      <c r="G39" s="59">
        <v>159</v>
      </c>
      <c r="H39" s="54">
        <v>0.52</v>
      </c>
      <c r="I39" s="53">
        <v>451</v>
      </c>
      <c r="J39" s="43" t="s">
        <v>1430</v>
      </c>
    </row>
    <row r="40" spans="1:10" ht="15">
      <c r="A40" s="55"/>
      <c r="B40" s="38" t="s">
        <v>1438</v>
      </c>
      <c r="C40" s="213">
        <v>130</v>
      </c>
      <c r="D40" s="42">
        <v>8.46</v>
      </c>
      <c r="E40" s="42">
        <v>7.95</v>
      </c>
      <c r="F40" s="41">
        <v>53.21</v>
      </c>
      <c r="G40" s="41">
        <v>318</v>
      </c>
      <c r="H40" s="54">
        <v>1.03</v>
      </c>
      <c r="I40" s="53">
        <v>451</v>
      </c>
      <c r="J40" s="43" t="s">
        <v>1430</v>
      </c>
    </row>
    <row r="41" spans="1:10" ht="15">
      <c r="A41" s="55"/>
      <c r="B41" s="38" t="s">
        <v>1438</v>
      </c>
      <c r="C41" s="213">
        <v>65</v>
      </c>
      <c r="D41" s="42">
        <v>4.22</v>
      </c>
      <c r="E41" s="42">
        <v>3.98</v>
      </c>
      <c r="F41" s="41">
        <v>26.3</v>
      </c>
      <c r="G41" s="41">
        <v>158</v>
      </c>
      <c r="H41" s="54">
        <v>0.47</v>
      </c>
      <c r="I41" s="53">
        <v>451</v>
      </c>
      <c r="J41" s="43" t="s">
        <v>1431</v>
      </c>
    </row>
    <row r="42" spans="1:10" ht="15">
      <c r="A42" s="55"/>
      <c r="B42" s="38" t="s">
        <v>1438</v>
      </c>
      <c r="C42" s="213">
        <v>130</v>
      </c>
      <c r="D42" s="42">
        <v>8.45</v>
      </c>
      <c r="E42" s="42">
        <v>7.95</v>
      </c>
      <c r="F42" s="41">
        <v>52.29</v>
      </c>
      <c r="G42" s="41">
        <v>316</v>
      </c>
      <c r="H42" s="54">
        <v>0.94</v>
      </c>
      <c r="I42" s="53">
        <v>451</v>
      </c>
      <c r="J42" s="43" t="s">
        <v>1431</v>
      </c>
    </row>
    <row r="43" spans="1:10" ht="15">
      <c r="A43" s="55"/>
      <c r="B43" s="38" t="s">
        <v>1438</v>
      </c>
      <c r="C43" s="213">
        <v>65</v>
      </c>
      <c r="D43" s="42">
        <v>4.22</v>
      </c>
      <c r="E43" s="42">
        <v>3.99</v>
      </c>
      <c r="F43" s="41">
        <v>26.45</v>
      </c>
      <c r="G43" s="41">
        <v>159</v>
      </c>
      <c r="H43" s="54">
        <v>0.49</v>
      </c>
      <c r="I43" s="53">
        <v>451</v>
      </c>
      <c r="J43" s="43" t="s">
        <v>1432</v>
      </c>
    </row>
    <row r="44" spans="1:10" ht="15">
      <c r="A44" s="55"/>
      <c r="B44" s="38" t="s">
        <v>1438</v>
      </c>
      <c r="C44" s="213">
        <v>130</v>
      </c>
      <c r="D44" s="42">
        <v>8.45</v>
      </c>
      <c r="E44" s="42">
        <v>7.98</v>
      </c>
      <c r="F44" s="41">
        <v>52.89</v>
      </c>
      <c r="G44" s="41">
        <v>317</v>
      </c>
      <c r="H44" s="54">
        <v>0.98</v>
      </c>
      <c r="I44" s="53">
        <v>451</v>
      </c>
      <c r="J44" s="43" t="s">
        <v>1432</v>
      </c>
    </row>
    <row r="45" spans="1:10" ht="30.75">
      <c r="A45" s="6" t="s">
        <v>1439</v>
      </c>
      <c r="B45" s="38" t="s">
        <v>1440</v>
      </c>
      <c r="C45" s="213">
        <v>60</v>
      </c>
      <c r="D45" s="42">
        <v>3.75</v>
      </c>
      <c r="E45" s="41">
        <v>4.56</v>
      </c>
      <c r="F45" s="42">
        <v>21.9</v>
      </c>
      <c r="G45" s="41">
        <v>144</v>
      </c>
      <c r="H45" s="53">
        <v>0.14</v>
      </c>
      <c r="I45" s="53">
        <v>454</v>
      </c>
      <c r="J45" s="43"/>
    </row>
    <row r="46" spans="1:10" ht="30.75">
      <c r="A46" s="6"/>
      <c r="B46" s="38" t="s">
        <v>1440</v>
      </c>
      <c r="C46" s="213">
        <v>35</v>
      </c>
      <c r="D46" s="42">
        <v>2.1875</v>
      </c>
      <c r="E46" s="42">
        <v>2.66</v>
      </c>
      <c r="F46" s="42">
        <v>12.775</v>
      </c>
      <c r="G46" s="45">
        <v>84</v>
      </c>
      <c r="H46" s="54">
        <v>0.08166666666666668</v>
      </c>
      <c r="I46" s="53">
        <v>454</v>
      </c>
      <c r="J46" s="43"/>
    </row>
    <row r="47" spans="1:10" ht="30.75">
      <c r="A47" s="6" t="s">
        <v>1441</v>
      </c>
      <c r="B47" s="38" t="s">
        <v>1442</v>
      </c>
      <c r="C47" s="213">
        <v>60</v>
      </c>
      <c r="D47" s="42">
        <v>3.91</v>
      </c>
      <c r="E47" s="42">
        <v>4.7</v>
      </c>
      <c r="F47" s="42">
        <v>23.75</v>
      </c>
      <c r="G47" s="41">
        <v>153</v>
      </c>
      <c r="H47" s="53">
        <v>0.51</v>
      </c>
      <c r="I47" s="53">
        <v>454</v>
      </c>
      <c r="J47" s="43"/>
    </row>
    <row r="48" spans="1:10" ht="30.75">
      <c r="A48" s="6"/>
      <c r="B48" s="38" t="s">
        <v>1442</v>
      </c>
      <c r="C48" s="213">
        <v>35</v>
      </c>
      <c r="D48" s="42">
        <v>2.2808333333333333</v>
      </c>
      <c r="E48" s="42">
        <v>2.7416666666666667</v>
      </c>
      <c r="F48" s="42">
        <v>13.854166666666664</v>
      </c>
      <c r="G48" s="45">
        <v>89.25</v>
      </c>
      <c r="H48" s="54">
        <v>0.2975</v>
      </c>
      <c r="I48" s="53">
        <v>454</v>
      </c>
      <c r="J48" s="43"/>
    </row>
    <row r="49" spans="1:10" ht="30.75">
      <c r="A49" s="6" t="s">
        <v>1443</v>
      </c>
      <c r="B49" s="38" t="s">
        <v>1444</v>
      </c>
      <c r="C49" s="213">
        <v>60</v>
      </c>
      <c r="D49" s="42">
        <v>7.47</v>
      </c>
      <c r="E49" s="42">
        <v>5.79</v>
      </c>
      <c r="F49" s="42">
        <v>22.32</v>
      </c>
      <c r="G49" s="41">
        <v>171</v>
      </c>
      <c r="H49" s="53">
        <v>0.01</v>
      </c>
      <c r="I49" s="53">
        <v>454</v>
      </c>
      <c r="J49" s="43"/>
    </row>
    <row r="50" spans="1:10" ht="30.75">
      <c r="A50" s="6"/>
      <c r="B50" s="38" t="s">
        <v>1444</v>
      </c>
      <c r="C50" s="213">
        <v>35</v>
      </c>
      <c r="D50" s="42">
        <v>4.3575</v>
      </c>
      <c r="E50" s="42">
        <v>3.3775</v>
      </c>
      <c r="F50" s="42">
        <v>13.02</v>
      </c>
      <c r="G50" s="45">
        <v>99.75</v>
      </c>
      <c r="H50" s="54">
        <v>0.005833333333333334</v>
      </c>
      <c r="I50" s="53">
        <v>454</v>
      </c>
      <c r="J50" s="43"/>
    </row>
    <row r="51" spans="1:10" ht="30.75">
      <c r="A51" s="6" t="s">
        <v>1445</v>
      </c>
      <c r="B51" s="38" t="s">
        <v>1446</v>
      </c>
      <c r="C51" s="213">
        <v>60</v>
      </c>
      <c r="D51" s="42">
        <v>3.5</v>
      </c>
      <c r="E51" s="42">
        <v>3.85</v>
      </c>
      <c r="F51" s="42">
        <v>28.87</v>
      </c>
      <c r="G51" s="41">
        <v>164</v>
      </c>
      <c r="H51" s="53">
        <v>0.25</v>
      </c>
      <c r="I51" s="53">
        <v>454</v>
      </c>
      <c r="J51" s="43"/>
    </row>
    <row r="52" spans="1:10" ht="30.75">
      <c r="A52" s="6"/>
      <c r="B52" s="38" t="s">
        <v>1446</v>
      </c>
      <c r="C52" s="213">
        <v>35</v>
      </c>
      <c r="D52" s="42">
        <v>2.0416666666666665</v>
      </c>
      <c r="E52" s="42">
        <v>2.245833333333333</v>
      </c>
      <c r="F52" s="42">
        <v>16.840833333333332</v>
      </c>
      <c r="G52" s="45">
        <v>95.66666666666667</v>
      </c>
      <c r="H52" s="54">
        <v>0.14583333333333334</v>
      </c>
      <c r="I52" s="53">
        <v>454</v>
      </c>
      <c r="J52" s="43"/>
    </row>
    <row r="53" spans="1:10" ht="30.75">
      <c r="A53" s="6" t="s">
        <v>1447</v>
      </c>
      <c r="B53" s="38" t="s">
        <v>1448</v>
      </c>
      <c r="C53" s="213">
        <v>60</v>
      </c>
      <c r="D53" s="42">
        <v>3.96</v>
      </c>
      <c r="E53" s="42">
        <v>3.79</v>
      </c>
      <c r="F53" s="42">
        <v>3087</v>
      </c>
      <c r="G53" s="45">
        <v>173</v>
      </c>
      <c r="H53" s="53">
        <v>0.05</v>
      </c>
      <c r="I53" s="53">
        <v>454</v>
      </c>
      <c r="J53" s="43"/>
    </row>
    <row r="54" spans="1:10" ht="30.75">
      <c r="A54" s="6"/>
      <c r="B54" s="38" t="s">
        <v>1448</v>
      </c>
      <c r="C54" s="213">
        <v>35</v>
      </c>
      <c r="D54" s="42">
        <v>2.31</v>
      </c>
      <c r="E54" s="42">
        <v>2.2108333333333334</v>
      </c>
      <c r="F54" s="42">
        <v>1800.75</v>
      </c>
      <c r="G54" s="45">
        <v>100.91666666666667</v>
      </c>
      <c r="H54" s="54">
        <v>0.029166666666666667</v>
      </c>
      <c r="I54" s="53">
        <v>454</v>
      </c>
      <c r="J54" s="43"/>
    </row>
    <row r="55" spans="1:10" ht="30.75">
      <c r="A55" s="6" t="s">
        <v>1449</v>
      </c>
      <c r="B55" s="38" t="s">
        <v>1294</v>
      </c>
      <c r="C55" s="213">
        <v>60</v>
      </c>
      <c r="D55" s="42">
        <v>3.82</v>
      </c>
      <c r="E55" s="41">
        <v>5.04</v>
      </c>
      <c r="F55" s="42">
        <v>23</v>
      </c>
      <c r="G55" s="41">
        <v>153</v>
      </c>
      <c r="H55" s="53">
        <v>0.1</v>
      </c>
      <c r="I55" s="53">
        <v>454</v>
      </c>
      <c r="J55" s="43"/>
    </row>
    <row r="56" spans="1:10" ht="30.75">
      <c r="A56" s="6"/>
      <c r="B56" s="38" t="s">
        <v>1294</v>
      </c>
      <c r="C56" s="213">
        <v>35</v>
      </c>
      <c r="D56" s="42">
        <v>2.228333333333333</v>
      </c>
      <c r="E56" s="42">
        <v>2.94</v>
      </c>
      <c r="F56" s="42">
        <v>13.416666666666668</v>
      </c>
      <c r="G56" s="45">
        <v>89.25</v>
      </c>
      <c r="H56" s="54">
        <v>0.058333333333333334</v>
      </c>
      <c r="I56" s="53">
        <v>454</v>
      </c>
      <c r="J56" s="43"/>
    </row>
    <row r="57" spans="1:10" ht="15">
      <c r="A57" s="6" t="s">
        <v>1450</v>
      </c>
      <c r="B57" s="38" t="s">
        <v>1293</v>
      </c>
      <c r="C57" s="213">
        <v>60</v>
      </c>
      <c r="D57" s="42">
        <v>7.902857142857144</v>
      </c>
      <c r="E57" s="42">
        <v>4.6971428571428575</v>
      </c>
      <c r="F57" s="42">
        <v>25.01142857142857</v>
      </c>
      <c r="G57" s="42">
        <v>173.14285714285714</v>
      </c>
      <c r="H57" s="42">
        <v>0.03428571428571428</v>
      </c>
      <c r="I57" s="53">
        <v>458</v>
      </c>
      <c r="J57" s="43"/>
    </row>
    <row r="58" spans="1:10" ht="15">
      <c r="A58" s="6"/>
      <c r="B58" s="38" t="s">
        <v>1293</v>
      </c>
      <c r="C58" s="213">
        <v>35</v>
      </c>
      <c r="D58" s="42">
        <v>4.61</v>
      </c>
      <c r="E58" s="42">
        <v>2.74</v>
      </c>
      <c r="F58" s="42">
        <v>14.59</v>
      </c>
      <c r="G58" s="45">
        <v>101</v>
      </c>
      <c r="H58" s="54">
        <v>0.02</v>
      </c>
      <c r="I58" s="53">
        <v>458</v>
      </c>
      <c r="J58" s="43"/>
    </row>
    <row r="59" spans="1:10" ht="15">
      <c r="A59" s="6" t="s">
        <v>1451</v>
      </c>
      <c r="B59" s="38" t="s">
        <v>1452</v>
      </c>
      <c r="C59" s="213">
        <v>100</v>
      </c>
      <c r="D59" s="42">
        <v>6.21</v>
      </c>
      <c r="E59" s="42">
        <v>3.22</v>
      </c>
      <c r="F59" s="41">
        <v>57.12</v>
      </c>
      <c r="G59" s="41">
        <v>282</v>
      </c>
      <c r="H59" s="54">
        <v>0.36</v>
      </c>
      <c r="I59" s="53">
        <v>459</v>
      </c>
      <c r="J59" s="43" t="s">
        <v>1430</v>
      </c>
    </row>
    <row r="60" spans="1:10" ht="15">
      <c r="A60" s="6"/>
      <c r="B60" s="38" t="s">
        <v>1452</v>
      </c>
      <c r="C60" s="213">
        <v>100</v>
      </c>
      <c r="D60" s="42">
        <v>6.18</v>
      </c>
      <c r="E60" s="42">
        <v>3.22</v>
      </c>
      <c r="F60" s="41">
        <v>55.32</v>
      </c>
      <c r="G60" s="41">
        <v>275</v>
      </c>
      <c r="H60" s="54">
        <v>0.08</v>
      </c>
      <c r="I60" s="53">
        <v>459</v>
      </c>
      <c r="J60" s="43" t="s">
        <v>1431</v>
      </c>
    </row>
    <row r="61" spans="1:10" ht="15">
      <c r="A61" s="6" t="s">
        <v>1453</v>
      </c>
      <c r="B61" s="38" t="s">
        <v>1295</v>
      </c>
      <c r="C61" s="213">
        <v>50</v>
      </c>
      <c r="D61" s="42">
        <v>3.54</v>
      </c>
      <c r="E61" s="41">
        <v>6.57</v>
      </c>
      <c r="F61" s="42">
        <v>27.87</v>
      </c>
      <c r="G61" s="45">
        <v>185</v>
      </c>
      <c r="H61" s="53">
        <v>0</v>
      </c>
      <c r="I61" s="53">
        <v>460</v>
      </c>
      <c r="J61" s="43"/>
    </row>
    <row r="62" spans="1:10" ht="15">
      <c r="A62" s="6"/>
      <c r="B62" s="38" t="s">
        <v>1295</v>
      </c>
      <c r="C62" s="213">
        <f aca="true" t="shared" si="1" ref="C62:H62">SUM(C61/5*6)</f>
        <v>60</v>
      </c>
      <c r="D62" s="53">
        <f t="shared" si="1"/>
        <v>4.247999999999999</v>
      </c>
      <c r="E62" s="53">
        <f t="shared" si="1"/>
        <v>7.884</v>
      </c>
      <c r="F62" s="53">
        <f t="shared" si="1"/>
        <v>33.444</v>
      </c>
      <c r="G62" s="53">
        <f t="shared" si="1"/>
        <v>222</v>
      </c>
      <c r="H62" s="53">
        <f t="shared" si="1"/>
        <v>0</v>
      </c>
      <c r="I62" s="53">
        <v>460</v>
      </c>
      <c r="J62" s="43"/>
    </row>
    <row r="63" spans="1:10" ht="15">
      <c r="A63" s="55"/>
      <c r="B63" s="38" t="s">
        <v>1295</v>
      </c>
      <c r="C63" s="213">
        <v>80</v>
      </c>
      <c r="D63" s="45">
        <v>5.664</v>
      </c>
      <c r="E63" s="45">
        <v>10.511999999999997</v>
      </c>
      <c r="F63" s="45">
        <v>44.59199999999999</v>
      </c>
      <c r="G63" s="45">
        <v>296</v>
      </c>
      <c r="H63" s="57">
        <v>0</v>
      </c>
      <c r="I63" s="53">
        <v>460</v>
      </c>
      <c r="J63" s="43"/>
    </row>
    <row r="64" spans="1:10" ht="15">
      <c r="A64" s="6" t="s">
        <v>1454</v>
      </c>
      <c r="B64" s="38" t="s">
        <v>1455</v>
      </c>
      <c r="C64" s="213">
        <v>35</v>
      </c>
      <c r="D64" s="42">
        <v>2.48</v>
      </c>
      <c r="E64" s="42">
        <v>4.07</v>
      </c>
      <c r="F64" s="42">
        <v>18.12</v>
      </c>
      <c r="G64" s="41">
        <v>119</v>
      </c>
      <c r="H64" s="53">
        <v>0.13</v>
      </c>
      <c r="I64" s="53">
        <v>464</v>
      </c>
      <c r="J64" s="43"/>
    </row>
    <row r="65" spans="1:10" ht="15">
      <c r="A65" s="6"/>
      <c r="B65" s="38" t="s">
        <v>1455</v>
      </c>
      <c r="C65" s="213">
        <v>70</v>
      </c>
      <c r="D65" s="42">
        <v>4.96</v>
      </c>
      <c r="E65" s="42">
        <v>8.14</v>
      </c>
      <c r="F65" s="42">
        <v>36.24</v>
      </c>
      <c r="G65" s="45">
        <v>238</v>
      </c>
      <c r="H65" s="54">
        <v>0.26</v>
      </c>
      <c r="I65" s="53">
        <v>464</v>
      </c>
      <c r="J65" s="43"/>
    </row>
    <row r="66" spans="1:10" ht="15">
      <c r="A66" s="6" t="s">
        <v>1456</v>
      </c>
      <c r="B66" s="38" t="s">
        <v>1457</v>
      </c>
      <c r="C66" s="213">
        <v>30</v>
      </c>
      <c r="D66" s="42">
        <v>2.3280000000000003</v>
      </c>
      <c r="E66" s="42">
        <v>1.416</v>
      </c>
      <c r="F66" s="42">
        <v>15.69</v>
      </c>
      <c r="G66" s="41">
        <v>84.6</v>
      </c>
      <c r="H66" s="53">
        <v>0</v>
      </c>
      <c r="I66" s="53">
        <v>466</v>
      </c>
      <c r="J66" s="43"/>
    </row>
    <row r="67" spans="1:10" ht="15">
      <c r="A67" s="6"/>
      <c r="B67" s="38" t="s">
        <v>1457</v>
      </c>
      <c r="C67" s="213">
        <v>50</v>
      </c>
      <c r="D67" s="42">
        <v>3.88</v>
      </c>
      <c r="E67" s="42">
        <v>2.36</v>
      </c>
      <c r="F67" s="42">
        <v>26.15</v>
      </c>
      <c r="G67" s="45">
        <v>141</v>
      </c>
      <c r="H67" s="57">
        <v>0</v>
      </c>
      <c r="I67" s="53">
        <v>466</v>
      </c>
      <c r="J67" s="43"/>
    </row>
    <row r="68" spans="1:10" ht="15">
      <c r="A68" s="55"/>
      <c r="B68" s="38" t="s">
        <v>1457</v>
      </c>
      <c r="C68" s="213">
        <v>80</v>
      </c>
      <c r="D68" s="42">
        <v>6.208</v>
      </c>
      <c r="E68" s="42">
        <v>3.776</v>
      </c>
      <c r="F68" s="42">
        <v>41.84</v>
      </c>
      <c r="G68" s="45">
        <v>225.6</v>
      </c>
      <c r="H68" s="57">
        <v>0</v>
      </c>
      <c r="I68" s="53">
        <v>466</v>
      </c>
      <c r="J68" s="43"/>
    </row>
    <row r="69" spans="1:10" ht="15">
      <c r="A69" s="6" t="s">
        <v>1458</v>
      </c>
      <c r="B69" s="38" t="s">
        <v>1459</v>
      </c>
      <c r="C69" s="213">
        <v>30</v>
      </c>
      <c r="D69" s="42">
        <v>2.37</v>
      </c>
      <c r="E69" s="42">
        <v>2.436</v>
      </c>
      <c r="F69" s="42">
        <v>16.343999999999998</v>
      </c>
      <c r="G69" s="41">
        <v>96.6</v>
      </c>
      <c r="H69" s="53">
        <v>0</v>
      </c>
      <c r="I69" s="53">
        <v>467</v>
      </c>
      <c r="J69" s="43"/>
    </row>
    <row r="70" spans="1:10" ht="15">
      <c r="A70" s="6"/>
      <c r="B70" s="38" t="s">
        <v>1459</v>
      </c>
      <c r="C70" s="213">
        <v>50</v>
      </c>
      <c r="D70" s="42">
        <v>3.95</v>
      </c>
      <c r="E70" s="42">
        <v>4.06</v>
      </c>
      <c r="F70" s="42">
        <v>27.24</v>
      </c>
      <c r="G70" s="45">
        <v>161</v>
      </c>
      <c r="H70" s="57">
        <v>0</v>
      </c>
      <c r="I70" s="53">
        <v>467</v>
      </c>
      <c r="J70" s="43"/>
    </row>
    <row r="71" spans="1:10" ht="15">
      <c r="A71" s="6"/>
      <c r="B71" s="38" t="s">
        <v>1459</v>
      </c>
      <c r="C71" s="213">
        <v>70</v>
      </c>
      <c r="D71" s="42">
        <v>5.53</v>
      </c>
      <c r="E71" s="42">
        <v>5.69</v>
      </c>
      <c r="F71" s="42">
        <v>38.13</v>
      </c>
      <c r="G71" s="45">
        <v>225.3</v>
      </c>
      <c r="H71" s="57">
        <v>0</v>
      </c>
      <c r="I71" s="53">
        <v>467</v>
      </c>
      <c r="J71" s="43"/>
    </row>
    <row r="72" spans="1:10" ht="15">
      <c r="A72" s="55"/>
      <c r="B72" s="38" t="s">
        <v>1459</v>
      </c>
      <c r="C72" s="213">
        <v>80</v>
      </c>
      <c r="D72" s="42">
        <v>6.32</v>
      </c>
      <c r="E72" s="42">
        <v>6.4959999999999996</v>
      </c>
      <c r="F72" s="42">
        <v>43.583999999999996</v>
      </c>
      <c r="G72" s="45">
        <v>257.6</v>
      </c>
      <c r="H72" s="57">
        <v>0</v>
      </c>
      <c r="I72" s="53">
        <v>467</v>
      </c>
      <c r="J72" s="43"/>
    </row>
    <row r="73" spans="1:10" ht="15">
      <c r="A73" s="6" t="s">
        <v>1460</v>
      </c>
      <c r="B73" s="38" t="s">
        <v>307</v>
      </c>
      <c r="C73" s="213">
        <v>30</v>
      </c>
      <c r="D73" s="42">
        <v>2.184</v>
      </c>
      <c r="E73" s="42">
        <v>3.7560000000000002</v>
      </c>
      <c r="F73" s="42">
        <v>16.176000000000002</v>
      </c>
      <c r="G73" s="41">
        <v>107.4</v>
      </c>
      <c r="H73" s="53">
        <v>0</v>
      </c>
      <c r="I73" s="53">
        <v>469</v>
      </c>
      <c r="J73" s="43"/>
    </row>
    <row r="74" spans="1:10" ht="15">
      <c r="A74" s="6" t="s">
        <v>1460</v>
      </c>
      <c r="B74" s="38" t="s">
        <v>307</v>
      </c>
      <c r="C74" s="213">
        <v>50</v>
      </c>
      <c r="D74" s="42">
        <v>3.64</v>
      </c>
      <c r="E74" s="42">
        <v>6.26</v>
      </c>
      <c r="F74" s="42">
        <v>26.96</v>
      </c>
      <c r="G74" s="45">
        <v>179</v>
      </c>
      <c r="H74" s="57">
        <v>0</v>
      </c>
      <c r="I74" s="53">
        <v>469</v>
      </c>
      <c r="J74" s="43"/>
    </row>
    <row r="75" spans="1:10" ht="15">
      <c r="A75" s="6" t="s">
        <v>1460</v>
      </c>
      <c r="B75" s="38" t="s">
        <v>307</v>
      </c>
      <c r="C75" s="213">
        <v>80</v>
      </c>
      <c r="D75" s="42">
        <v>5.824</v>
      </c>
      <c r="E75" s="42">
        <v>10.016</v>
      </c>
      <c r="F75" s="42">
        <v>43.136</v>
      </c>
      <c r="G75" s="45">
        <v>286.4</v>
      </c>
      <c r="H75" s="57">
        <v>0</v>
      </c>
      <c r="I75" s="53">
        <v>469</v>
      </c>
      <c r="J75" s="43"/>
    </row>
    <row r="76" spans="1:10" ht="15">
      <c r="A76" s="6" t="s">
        <v>1461</v>
      </c>
      <c r="B76" s="38" t="s">
        <v>1462</v>
      </c>
      <c r="C76" s="213">
        <v>30</v>
      </c>
      <c r="D76" s="42">
        <v>2.034</v>
      </c>
      <c r="E76" s="42">
        <v>4.188</v>
      </c>
      <c r="F76" s="42">
        <v>15.642</v>
      </c>
      <c r="G76" s="41">
        <v>108.6</v>
      </c>
      <c r="H76" s="53">
        <v>0</v>
      </c>
      <c r="I76" s="53">
        <v>470</v>
      </c>
      <c r="J76" s="43"/>
    </row>
    <row r="77" spans="1:10" ht="15">
      <c r="A77" s="6"/>
      <c r="B77" s="38" t="s">
        <v>1462</v>
      </c>
      <c r="C77" s="213">
        <v>50</v>
      </c>
      <c r="D77" s="42">
        <v>3.39</v>
      </c>
      <c r="E77" s="42">
        <v>6.98</v>
      </c>
      <c r="F77" s="42">
        <v>26.07</v>
      </c>
      <c r="G77" s="45">
        <v>181</v>
      </c>
      <c r="H77" s="57">
        <v>0</v>
      </c>
      <c r="I77" s="53">
        <v>470</v>
      </c>
      <c r="J77" s="43"/>
    </row>
    <row r="78" spans="1:10" ht="15">
      <c r="A78" s="55"/>
      <c r="B78" s="38" t="s">
        <v>1462</v>
      </c>
      <c r="C78" s="213">
        <v>80</v>
      </c>
      <c r="D78" s="42">
        <v>5.4239999999999995</v>
      </c>
      <c r="E78" s="42">
        <v>11.168</v>
      </c>
      <c r="F78" s="42">
        <v>41.711999999999996</v>
      </c>
      <c r="G78" s="45">
        <v>289.6</v>
      </c>
      <c r="H78" s="57">
        <v>0</v>
      </c>
      <c r="I78" s="53">
        <v>470</v>
      </c>
      <c r="J78" s="43"/>
    </row>
    <row r="79" spans="1:10" ht="15">
      <c r="A79" s="6" t="s">
        <v>1463</v>
      </c>
      <c r="B79" s="38" t="s">
        <v>419</v>
      </c>
      <c r="C79" s="213">
        <v>30</v>
      </c>
      <c r="D79" s="42">
        <v>3.395</v>
      </c>
      <c r="E79" s="42">
        <v>0.87</v>
      </c>
      <c r="F79" s="42">
        <v>16.97</v>
      </c>
      <c r="G79" s="41">
        <v>89.5</v>
      </c>
      <c r="H79" s="53">
        <v>0.03</v>
      </c>
      <c r="I79" s="53">
        <v>471</v>
      </c>
      <c r="J79" s="43"/>
    </row>
    <row r="80" spans="1:10" ht="15">
      <c r="A80" s="6"/>
      <c r="B80" s="38" t="s">
        <v>419</v>
      </c>
      <c r="C80" s="213">
        <v>60</v>
      </c>
      <c r="D80" s="42">
        <v>6.79</v>
      </c>
      <c r="E80" s="42">
        <v>1.74</v>
      </c>
      <c r="F80" s="42">
        <v>33.94</v>
      </c>
      <c r="G80" s="45">
        <v>179</v>
      </c>
      <c r="H80" s="54">
        <v>0.06</v>
      </c>
      <c r="I80" s="53">
        <v>471</v>
      </c>
      <c r="J80" s="43"/>
    </row>
    <row r="81" spans="1:10" ht="15">
      <c r="A81" s="55"/>
      <c r="B81" s="38" t="s">
        <v>419</v>
      </c>
      <c r="C81" s="213">
        <v>80</v>
      </c>
      <c r="D81" s="42">
        <v>9.053333333333333</v>
      </c>
      <c r="E81" s="42">
        <v>2.32</v>
      </c>
      <c r="F81" s="42">
        <v>45.25333333333333</v>
      </c>
      <c r="G81" s="45">
        <v>238.66666666666669</v>
      </c>
      <c r="H81" s="54">
        <v>0.08</v>
      </c>
      <c r="I81" s="53">
        <v>471</v>
      </c>
      <c r="J81" s="43"/>
    </row>
    <row r="82" spans="1:10" ht="15">
      <c r="A82" s="6" t="s">
        <v>1464</v>
      </c>
      <c r="B82" s="38" t="s">
        <v>388</v>
      </c>
      <c r="C82" s="213">
        <v>30</v>
      </c>
      <c r="D82" s="42">
        <v>2.505</v>
      </c>
      <c r="E82" s="42">
        <v>0.96</v>
      </c>
      <c r="F82" s="42">
        <v>16.785</v>
      </c>
      <c r="G82" s="45">
        <v>86</v>
      </c>
      <c r="H82" s="53">
        <v>0</v>
      </c>
      <c r="I82" s="53">
        <v>472</v>
      </c>
      <c r="J82" s="43"/>
    </row>
    <row r="83" spans="1:10" ht="15">
      <c r="A83" s="6"/>
      <c r="B83" s="38" t="s">
        <v>388</v>
      </c>
      <c r="C83" s="213">
        <v>60</v>
      </c>
      <c r="D83" s="42">
        <v>5.01</v>
      </c>
      <c r="E83" s="42">
        <v>1.92</v>
      </c>
      <c r="F83" s="42">
        <v>33.57</v>
      </c>
      <c r="G83" s="45">
        <v>172</v>
      </c>
      <c r="H83" s="57">
        <v>0</v>
      </c>
      <c r="I83" s="53">
        <v>472</v>
      </c>
      <c r="J83" s="43"/>
    </row>
    <row r="84" spans="1:10" ht="15">
      <c r="A84" s="55"/>
      <c r="B84" s="38" t="s">
        <v>388</v>
      </c>
      <c r="C84" s="213">
        <v>80</v>
      </c>
      <c r="D84" s="42">
        <v>6.68</v>
      </c>
      <c r="E84" s="42">
        <v>2.56</v>
      </c>
      <c r="F84" s="42">
        <v>44.76</v>
      </c>
      <c r="G84" s="45">
        <v>229.33333333333334</v>
      </c>
      <c r="H84" s="57">
        <v>0</v>
      </c>
      <c r="I84" s="53">
        <v>472</v>
      </c>
      <c r="J84" s="43"/>
    </row>
    <row r="85" spans="1:10" ht="15">
      <c r="A85" s="6" t="s">
        <v>1465</v>
      </c>
      <c r="B85" s="38" t="s">
        <v>1466</v>
      </c>
      <c r="C85" s="213">
        <v>30</v>
      </c>
      <c r="D85" s="42">
        <v>2.34</v>
      </c>
      <c r="E85" s="42">
        <v>1.836</v>
      </c>
      <c r="F85" s="42">
        <v>16.157999999999998</v>
      </c>
      <c r="G85" s="41">
        <v>90.6</v>
      </c>
      <c r="H85" s="53">
        <v>0</v>
      </c>
      <c r="I85" s="53">
        <v>473</v>
      </c>
      <c r="J85" s="43"/>
    </row>
    <row r="86" spans="1:10" ht="15">
      <c r="A86" s="6"/>
      <c r="B86" s="38" t="s">
        <v>1466</v>
      </c>
      <c r="C86" s="213">
        <v>50</v>
      </c>
      <c r="D86" s="42">
        <v>3.9</v>
      </c>
      <c r="E86" s="42">
        <v>3.06</v>
      </c>
      <c r="F86" s="42">
        <v>26.93</v>
      </c>
      <c r="G86" s="45">
        <v>151</v>
      </c>
      <c r="H86" s="57">
        <v>0</v>
      </c>
      <c r="I86" s="53">
        <v>473</v>
      </c>
      <c r="J86" s="43"/>
    </row>
    <row r="87" spans="1:10" ht="15">
      <c r="A87" s="55"/>
      <c r="B87" s="38" t="s">
        <v>1466</v>
      </c>
      <c r="C87" s="213">
        <v>80</v>
      </c>
      <c r="D87" s="42">
        <v>6.24</v>
      </c>
      <c r="E87" s="42">
        <v>4.896000000000001</v>
      </c>
      <c r="F87" s="42">
        <v>43.087999999999994</v>
      </c>
      <c r="G87" s="45">
        <v>241.6</v>
      </c>
      <c r="H87" s="57">
        <v>0</v>
      </c>
      <c r="I87" s="53">
        <v>473</v>
      </c>
      <c r="J87" s="43"/>
    </row>
    <row r="88" spans="1:10" ht="15">
      <c r="A88" s="6" t="s">
        <v>1467</v>
      </c>
      <c r="B88" s="38" t="s">
        <v>1468</v>
      </c>
      <c r="C88" s="213">
        <v>30</v>
      </c>
      <c r="D88" s="42">
        <v>2.11</v>
      </c>
      <c r="E88" s="42">
        <v>2.405</v>
      </c>
      <c r="F88" s="42">
        <v>16.655</v>
      </c>
      <c r="G88" s="45">
        <v>96.5</v>
      </c>
      <c r="H88" s="53">
        <v>0.005</v>
      </c>
      <c r="I88" s="53">
        <v>474</v>
      </c>
      <c r="J88" s="43"/>
    </row>
    <row r="89" spans="1:10" ht="15">
      <c r="A89" s="6"/>
      <c r="B89" s="38" t="s">
        <v>1468</v>
      </c>
      <c r="C89" s="213">
        <v>60</v>
      </c>
      <c r="D89" s="42">
        <v>4.22</v>
      </c>
      <c r="E89" s="42">
        <v>4.81</v>
      </c>
      <c r="F89" s="42">
        <v>33.31</v>
      </c>
      <c r="G89" s="45">
        <v>193</v>
      </c>
      <c r="H89" s="54">
        <v>0.01</v>
      </c>
      <c r="I89" s="53">
        <v>474</v>
      </c>
      <c r="J89" s="43"/>
    </row>
    <row r="90" spans="1:10" ht="15">
      <c r="A90" s="55"/>
      <c r="B90" s="38" t="s">
        <v>1468</v>
      </c>
      <c r="C90" s="213">
        <v>80</v>
      </c>
      <c r="D90" s="42">
        <v>5.626666666666667</v>
      </c>
      <c r="E90" s="42">
        <v>6.413333333333333</v>
      </c>
      <c r="F90" s="42">
        <v>44.413333333333334</v>
      </c>
      <c r="G90" s="45">
        <v>257.33333333333337</v>
      </c>
      <c r="H90" s="54">
        <v>0.013333333333333332</v>
      </c>
      <c r="I90" s="53">
        <v>474</v>
      </c>
      <c r="J90" s="43"/>
    </row>
    <row r="91" spans="1:10" ht="15">
      <c r="A91" s="6" t="s">
        <v>1469</v>
      </c>
      <c r="B91" s="38" t="s">
        <v>389</v>
      </c>
      <c r="C91" s="213">
        <v>30</v>
      </c>
      <c r="D91" s="42">
        <v>2.52</v>
      </c>
      <c r="E91" s="42">
        <v>1.4940000000000002</v>
      </c>
      <c r="F91" s="42">
        <v>14.934000000000001</v>
      </c>
      <c r="G91" s="41">
        <v>83.4</v>
      </c>
      <c r="H91" s="54">
        <v>0.06</v>
      </c>
      <c r="I91" s="53">
        <v>477</v>
      </c>
      <c r="J91" s="43"/>
    </row>
    <row r="92" spans="1:10" ht="15">
      <c r="A92" s="6"/>
      <c r="B92" s="38" t="s">
        <v>389</v>
      </c>
      <c r="C92" s="213">
        <v>50</v>
      </c>
      <c r="D92" s="42">
        <v>4.2</v>
      </c>
      <c r="E92" s="42">
        <v>2.49</v>
      </c>
      <c r="F92" s="42">
        <v>24.89</v>
      </c>
      <c r="G92" s="45">
        <v>139</v>
      </c>
      <c r="H92" s="54">
        <v>0.1</v>
      </c>
      <c r="I92" s="53">
        <v>477</v>
      </c>
      <c r="J92" s="43"/>
    </row>
    <row r="93" spans="1:10" ht="15">
      <c r="A93" s="55"/>
      <c r="B93" s="38" t="s">
        <v>389</v>
      </c>
      <c r="C93" s="213">
        <v>80</v>
      </c>
      <c r="D93" s="42">
        <v>6.72</v>
      </c>
      <c r="E93" s="42">
        <v>3.9840000000000004</v>
      </c>
      <c r="F93" s="42">
        <v>39.824</v>
      </c>
      <c r="G93" s="45">
        <v>222.4</v>
      </c>
      <c r="H93" s="54">
        <v>0.16</v>
      </c>
      <c r="I93" s="53">
        <v>477</v>
      </c>
      <c r="J93" s="43"/>
    </row>
    <row r="94" spans="1:10" ht="15">
      <c r="A94" s="6" t="s">
        <v>1470</v>
      </c>
      <c r="B94" s="38" t="s">
        <v>1471</v>
      </c>
      <c r="C94" s="213">
        <v>30</v>
      </c>
      <c r="D94" s="42">
        <v>2.4</v>
      </c>
      <c r="E94" s="42">
        <v>0.84</v>
      </c>
      <c r="F94" s="42">
        <v>15.12</v>
      </c>
      <c r="G94" s="45">
        <v>77.5</v>
      </c>
      <c r="H94" s="54">
        <v>0.085</v>
      </c>
      <c r="I94" s="53">
        <v>476</v>
      </c>
      <c r="J94" s="43"/>
    </row>
    <row r="95" spans="1:10" ht="15">
      <c r="A95" s="6"/>
      <c r="B95" s="38" t="s">
        <v>1471</v>
      </c>
      <c r="C95" s="213">
        <v>60</v>
      </c>
      <c r="D95" s="42">
        <v>4.8</v>
      </c>
      <c r="E95" s="42">
        <v>1.68</v>
      </c>
      <c r="F95" s="42">
        <v>30.24</v>
      </c>
      <c r="G95" s="45">
        <v>155</v>
      </c>
      <c r="H95" s="54">
        <v>0.17</v>
      </c>
      <c r="I95" s="53">
        <v>476</v>
      </c>
      <c r="J95" s="43"/>
    </row>
    <row r="96" spans="1:10" ht="15">
      <c r="A96" s="55"/>
      <c r="B96" s="38" t="s">
        <v>1471</v>
      </c>
      <c r="C96" s="213">
        <v>80</v>
      </c>
      <c r="D96" s="42">
        <v>6.4</v>
      </c>
      <c r="E96" s="42">
        <v>2.24</v>
      </c>
      <c r="F96" s="42">
        <v>40.32</v>
      </c>
      <c r="G96" s="45">
        <v>206.66666666666669</v>
      </c>
      <c r="H96" s="54">
        <v>0.22666666666666668</v>
      </c>
      <c r="I96" s="53">
        <v>476</v>
      </c>
      <c r="J96" s="43"/>
    </row>
    <row r="97" spans="1:10" ht="15">
      <c r="A97" s="6" t="s">
        <v>1472</v>
      </c>
      <c r="B97" s="38" t="s">
        <v>390</v>
      </c>
      <c r="C97" s="213">
        <v>30</v>
      </c>
      <c r="D97" s="42">
        <v>2.784</v>
      </c>
      <c r="E97" s="42">
        <v>0.594</v>
      </c>
      <c r="F97" s="42">
        <v>15.666</v>
      </c>
      <c r="G97" s="41">
        <v>79.2</v>
      </c>
      <c r="H97" s="54">
        <v>0.078</v>
      </c>
      <c r="I97" s="53">
        <v>479</v>
      </c>
      <c r="J97" s="43"/>
    </row>
    <row r="98" spans="1:10" ht="15">
      <c r="A98" s="6"/>
      <c r="B98" s="38" t="s">
        <v>390</v>
      </c>
      <c r="C98" s="213">
        <v>50</v>
      </c>
      <c r="D98" s="42">
        <v>4.64</v>
      </c>
      <c r="E98" s="42">
        <v>0.99</v>
      </c>
      <c r="F98" s="42">
        <v>26.11</v>
      </c>
      <c r="G98" s="45">
        <v>132</v>
      </c>
      <c r="H98" s="54">
        <v>0.13</v>
      </c>
      <c r="I98" s="53">
        <v>479</v>
      </c>
      <c r="J98" s="43"/>
    </row>
    <row r="99" spans="1:10" ht="15">
      <c r="A99" s="55"/>
      <c r="B99" s="38" t="s">
        <v>390</v>
      </c>
      <c r="C99" s="213">
        <v>80</v>
      </c>
      <c r="D99" s="42">
        <v>7.4239999999999995</v>
      </c>
      <c r="E99" s="42">
        <v>1.5839999999999999</v>
      </c>
      <c r="F99" s="42">
        <v>41.775999999999996</v>
      </c>
      <c r="G99" s="45">
        <v>211.2</v>
      </c>
      <c r="H99" s="54">
        <v>0.208</v>
      </c>
      <c r="I99" s="53">
        <v>479</v>
      </c>
      <c r="J99" s="43"/>
    </row>
    <row r="100" spans="1:10" ht="15">
      <c r="A100" s="6" t="s">
        <v>1474</v>
      </c>
      <c r="B100" s="38" t="s">
        <v>391</v>
      </c>
      <c r="C100" s="213">
        <v>30</v>
      </c>
      <c r="D100" s="42">
        <v>3.01</v>
      </c>
      <c r="E100" s="42">
        <v>1.685</v>
      </c>
      <c r="F100" s="42">
        <v>14.15</v>
      </c>
      <c r="G100" s="45">
        <v>84</v>
      </c>
      <c r="H100" s="54">
        <v>0.095</v>
      </c>
      <c r="I100" s="53">
        <v>481</v>
      </c>
      <c r="J100" s="43"/>
    </row>
    <row r="101" spans="1:10" ht="15">
      <c r="A101" s="6"/>
      <c r="B101" s="38" t="s">
        <v>391</v>
      </c>
      <c r="C101" s="213">
        <v>60</v>
      </c>
      <c r="D101" s="42">
        <v>6.02</v>
      </c>
      <c r="E101" s="42">
        <v>3.37</v>
      </c>
      <c r="F101" s="42">
        <v>28.3</v>
      </c>
      <c r="G101" s="45">
        <v>168</v>
      </c>
      <c r="H101" s="54">
        <v>0.19</v>
      </c>
      <c r="I101" s="53">
        <v>481</v>
      </c>
      <c r="J101" s="43"/>
    </row>
    <row r="102" spans="1:10" ht="15">
      <c r="A102" s="55"/>
      <c r="B102" s="38" t="s">
        <v>391</v>
      </c>
      <c r="C102" s="213">
        <v>80</v>
      </c>
      <c r="D102" s="42">
        <v>8.026666666666667</v>
      </c>
      <c r="E102" s="42">
        <v>4.493333333333334</v>
      </c>
      <c r="F102" s="42">
        <v>37.733333333333334</v>
      </c>
      <c r="G102" s="45">
        <v>224</v>
      </c>
      <c r="H102" s="54">
        <v>0.2533333333333333</v>
      </c>
      <c r="I102" s="53">
        <v>481</v>
      </c>
      <c r="J102" s="43"/>
    </row>
    <row r="103" spans="1:10" ht="15">
      <c r="A103" s="6" t="s">
        <v>1475</v>
      </c>
      <c r="B103" s="38" t="s">
        <v>392</v>
      </c>
      <c r="C103" s="213">
        <v>30</v>
      </c>
      <c r="D103" s="42">
        <v>3.924</v>
      </c>
      <c r="E103" s="42">
        <v>1.8179999999999998</v>
      </c>
      <c r="F103" s="42">
        <v>14.873999999999999</v>
      </c>
      <c r="G103" s="41">
        <v>91.8</v>
      </c>
      <c r="H103" s="54">
        <v>0.054</v>
      </c>
      <c r="I103" s="53">
        <v>483</v>
      </c>
      <c r="J103" s="43"/>
    </row>
    <row r="104" spans="1:10" ht="15">
      <c r="A104" s="6"/>
      <c r="B104" s="38" t="s">
        <v>392</v>
      </c>
      <c r="C104" s="213">
        <v>50</v>
      </c>
      <c r="D104" s="42">
        <v>6.54</v>
      </c>
      <c r="E104" s="42">
        <v>3.03</v>
      </c>
      <c r="F104" s="42">
        <v>24.79</v>
      </c>
      <c r="G104" s="45">
        <v>153</v>
      </c>
      <c r="H104" s="54">
        <v>0.09</v>
      </c>
      <c r="I104" s="53">
        <v>483</v>
      </c>
      <c r="J104" s="43"/>
    </row>
    <row r="105" spans="1:10" ht="15">
      <c r="A105" s="55"/>
      <c r="B105" s="38" t="s">
        <v>392</v>
      </c>
      <c r="C105" s="213">
        <v>80</v>
      </c>
      <c r="D105" s="42">
        <v>10.464</v>
      </c>
      <c r="E105" s="42">
        <v>4.848</v>
      </c>
      <c r="F105" s="42">
        <v>39.663999999999994</v>
      </c>
      <c r="G105" s="45">
        <v>244.8</v>
      </c>
      <c r="H105" s="54">
        <v>0.144</v>
      </c>
      <c r="I105" s="53">
        <v>483</v>
      </c>
      <c r="J105" s="43"/>
    </row>
    <row r="106" spans="1:10" ht="15">
      <c r="A106" s="6" t="s">
        <v>1476</v>
      </c>
      <c r="B106" s="38" t="s">
        <v>1477</v>
      </c>
      <c r="C106" s="213">
        <f aca="true" t="shared" si="2" ref="C106:H106">SUM(C107/7.5*5)</f>
        <v>50</v>
      </c>
      <c r="D106" s="53">
        <f t="shared" si="2"/>
        <v>3.26</v>
      </c>
      <c r="E106" s="53">
        <f t="shared" si="2"/>
        <v>5.619999999999999</v>
      </c>
      <c r="F106" s="53">
        <f t="shared" si="2"/>
        <v>30.986666666666665</v>
      </c>
      <c r="G106" s="53">
        <f t="shared" si="2"/>
        <v>187.33333333333334</v>
      </c>
      <c r="H106" s="53">
        <f t="shared" si="2"/>
        <v>0.03333333333333333</v>
      </c>
      <c r="I106" s="53">
        <v>496</v>
      </c>
      <c r="J106" s="43"/>
    </row>
    <row r="107" spans="1:10" ht="15">
      <c r="A107" s="6"/>
      <c r="B107" s="38" t="s">
        <v>1477</v>
      </c>
      <c r="C107" s="213">
        <v>75</v>
      </c>
      <c r="D107" s="42">
        <v>4.89</v>
      </c>
      <c r="E107" s="42">
        <v>8.43</v>
      </c>
      <c r="F107" s="42">
        <v>46.48</v>
      </c>
      <c r="G107" s="45">
        <v>281</v>
      </c>
      <c r="H107" s="54">
        <v>0.05</v>
      </c>
      <c r="I107" s="53">
        <v>496</v>
      </c>
      <c r="J107" s="43"/>
    </row>
    <row r="108" spans="1:10" ht="15">
      <c r="A108" s="6" t="s">
        <v>1478</v>
      </c>
      <c r="B108" s="38" t="s">
        <v>1479</v>
      </c>
      <c r="C108" s="213">
        <v>60</v>
      </c>
      <c r="D108" s="42">
        <v>3.5</v>
      </c>
      <c r="E108" s="42">
        <v>1.77</v>
      </c>
      <c r="F108" s="42">
        <v>28.05</v>
      </c>
      <c r="G108" s="42">
        <v>142.09</v>
      </c>
      <c r="H108" s="42">
        <v>2.76</v>
      </c>
      <c r="I108" s="53">
        <v>458</v>
      </c>
      <c r="J108" s="43"/>
    </row>
    <row r="109" spans="1:10" ht="15">
      <c r="A109" s="6"/>
      <c r="B109" s="38" t="s">
        <v>1479</v>
      </c>
      <c r="C109" s="213">
        <v>50</v>
      </c>
      <c r="D109" s="42">
        <v>2.92</v>
      </c>
      <c r="E109" s="42">
        <v>1.48</v>
      </c>
      <c r="F109" s="42">
        <v>23.38</v>
      </c>
      <c r="G109" s="45">
        <v>118.41</v>
      </c>
      <c r="H109" s="54">
        <v>2.3</v>
      </c>
      <c r="I109" s="53">
        <v>458</v>
      </c>
      <c r="J109" s="43"/>
    </row>
    <row r="110" spans="1:10" ht="15">
      <c r="A110" s="6" t="s">
        <v>1480</v>
      </c>
      <c r="B110" s="38" t="s">
        <v>1481</v>
      </c>
      <c r="C110" s="213">
        <v>70</v>
      </c>
      <c r="D110" s="42">
        <v>6.89</v>
      </c>
      <c r="E110" s="42">
        <v>9.5</v>
      </c>
      <c r="F110" s="42">
        <v>26.03</v>
      </c>
      <c r="G110" s="42">
        <v>217.2</v>
      </c>
      <c r="H110" s="42">
        <v>0.06</v>
      </c>
      <c r="I110" s="53">
        <v>572</v>
      </c>
      <c r="J110" s="43"/>
    </row>
    <row r="111" spans="1:10" ht="15">
      <c r="A111" s="6"/>
      <c r="B111" s="38" t="s">
        <v>1481</v>
      </c>
      <c r="C111" s="213">
        <v>50</v>
      </c>
      <c r="D111" s="42">
        <v>4.92</v>
      </c>
      <c r="E111" s="42">
        <v>6.79</v>
      </c>
      <c r="F111" s="42">
        <v>18.59</v>
      </c>
      <c r="G111" s="45">
        <v>155.15</v>
      </c>
      <c r="H111" s="54">
        <v>0.04</v>
      </c>
      <c r="I111" s="53">
        <v>572</v>
      </c>
      <c r="J111" s="43"/>
    </row>
    <row r="112" spans="1:10" ht="15">
      <c r="A112" s="6" t="s">
        <v>1482</v>
      </c>
      <c r="B112" s="38" t="s">
        <v>393</v>
      </c>
      <c r="C112" s="213">
        <v>60</v>
      </c>
      <c r="D112" s="42">
        <v>5.35</v>
      </c>
      <c r="E112" s="42">
        <v>3.79</v>
      </c>
      <c r="F112" s="42">
        <v>39.91</v>
      </c>
      <c r="G112" s="45">
        <v>215.15</v>
      </c>
      <c r="H112" s="54">
        <v>0.12</v>
      </c>
      <c r="I112" s="53">
        <v>191</v>
      </c>
      <c r="J112" s="43"/>
    </row>
    <row r="113" spans="1:10" ht="15">
      <c r="A113" s="6"/>
      <c r="B113" s="38" t="s">
        <v>393</v>
      </c>
      <c r="C113" s="213">
        <v>70</v>
      </c>
      <c r="D113" s="42">
        <v>6.25</v>
      </c>
      <c r="E113" s="42">
        <v>4.42</v>
      </c>
      <c r="F113" s="42">
        <v>46.55</v>
      </c>
      <c r="G113" s="45">
        <v>250.8</v>
      </c>
      <c r="H113" s="54">
        <v>0.14</v>
      </c>
      <c r="I113" s="53">
        <v>191</v>
      </c>
      <c r="J113" s="43"/>
    </row>
    <row r="114" spans="1:10" ht="15">
      <c r="A114" s="6"/>
      <c r="B114" s="38" t="s">
        <v>393</v>
      </c>
      <c r="C114" s="213">
        <v>40</v>
      </c>
      <c r="D114" s="42">
        <v>3.57</v>
      </c>
      <c r="E114" s="42">
        <v>2.53</v>
      </c>
      <c r="F114" s="42">
        <v>26.6</v>
      </c>
      <c r="G114" s="45">
        <v>143.3</v>
      </c>
      <c r="H114" s="54">
        <v>0.08</v>
      </c>
      <c r="I114" s="53">
        <v>191</v>
      </c>
      <c r="J114" s="43"/>
    </row>
    <row r="115" spans="1:10" ht="15">
      <c r="A115" s="6" t="s">
        <v>1483</v>
      </c>
      <c r="B115" s="38" t="s">
        <v>1484</v>
      </c>
      <c r="C115" s="213">
        <v>100</v>
      </c>
      <c r="D115" s="42">
        <v>8.28</v>
      </c>
      <c r="E115" s="42">
        <v>10.11</v>
      </c>
      <c r="F115" s="42">
        <v>25.16</v>
      </c>
      <c r="G115" s="41">
        <v>224.78</v>
      </c>
      <c r="H115" s="53">
        <v>4</v>
      </c>
      <c r="I115" s="53" t="s">
        <v>232</v>
      </c>
      <c r="J115" s="43"/>
    </row>
    <row r="116" spans="1:10" ht="15">
      <c r="A116" s="6"/>
      <c r="B116" s="38" t="s">
        <v>1484</v>
      </c>
      <c r="C116" s="213">
        <f aca="true" t="shared" si="3" ref="C116:H116">SUM(C115/10*7)</f>
        <v>70</v>
      </c>
      <c r="D116" s="53">
        <f t="shared" si="3"/>
        <v>5.795999999999999</v>
      </c>
      <c r="E116" s="53">
        <f t="shared" si="3"/>
        <v>7.076999999999999</v>
      </c>
      <c r="F116" s="53">
        <f t="shared" si="3"/>
        <v>17.612000000000002</v>
      </c>
      <c r="G116" s="53">
        <f t="shared" si="3"/>
        <v>157.346</v>
      </c>
      <c r="H116" s="53">
        <f t="shared" si="3"/>
        <v>2.8000000000000003</v>
      </c>
      <c r="I116" s="53" t="s">
        <v>232</v>
      </c>
      <c r="J116" s="43"/>
    </row>
    <row r="117" spans="1:10" ht="15">
      <c r="A117" s="6"/>
      <c r="B117" s="38" t="s">
        <v>1484</v>
      </c>
      <c r="C117" s="213">
        <v>50</v>
      </c>
      <c r="D117" s="42">
        <v>4.14</v>
      </c>
      <c r="E117" s="42">
        <v>5.055</v>
      </c>
      <c r="F117" s="42">
        <v>12.58</v>
      </c>
      <c r="G117" s="45">
        <v>112.39</v>
      </c>
      <c r="H117" s="54">
        <v>2</v>
      </c>
      <c r="I117" s="53" t="s">
        <v>232</v>
      </c>
      <c r="J117" s="43"/>
    </row>
    <row r="118" spans="2:10" ht="15">
      <c r="B118" s="37" t="s">
        <v>714</v>
      </c>
      <c r="C118" s="198">
        <v>100</v>
      </c>
      <c r="D118" s="151">
        <v>9.87</v>
      </c>
      <c r="E118" s="151">
        <v>15.28</v>
      </c>
      <c r="F118" s="151">
        <v>23.21</v>
      </c>
      <c r="G118" s="153">
        <v>269.78</v>
      </c>
      <c r="H118" s="152">
        <v>0</v>
      </c>
      <c r="I118" s="212">
        <v>701</v>
      </c>
      <c r="J118" s="87"/>
    </row>
    <row r="119" spans="2:10" ht="15">
      <c r="B119" s="37" t="s">
        <v>714</v>
      </c>
      <c r="C119" s="198">
        <v>85</v>
      </c>
      <c r="D119" s="152">
        <v>7.4</v>
      </c>
      <c r="E119" s="152">
        <v>11.46</v>
      </c>
      <c r="F119" s="152">
        <v>17.41</v>
      </c>
      <c r="G119" s="153">
        <v>202.34</v>
      </c>
      <c r="H119" s="152">
        <v>0</v>
      </c>
      <c r="I119" s="212">
        <v>701</v>
      </c>
      <c r="J119" s="87"/>
    </row>
    <row r="120" spans="2:10" ht="15">
      <c r="B120" s="37" t="s">
        <v>714</v>
      </c>
      <c r="C120" s="198">
        <v>100</v>
      </c>
      <c r="D120" s="152">
        <v>8.5</v>
      </c>
      <c r="E120" s="152">
        <v>11.63</v>
      </c>
      <c r="F120" s="152">
        <v>24.07</v>
      </c>
      <c r="G120" s="153">
        <v>235.13</v>
      </c>
      <c r="H120" s="152">
        <v>0</v>
      </c>
      <c r="I120" s="212">
        <v>701</v>
      </c>
      <c r="J120" s="87"/>
    </row>
    <row r="121" spans="2:10" ht="15">
      <c r="B121" s="325" t="s">
        <v>714</v>
      </c>
      <c r="C121" s="326">
        <v>85</v>
      </c>
      <c r="D121" s="327">
        <v>6.41</v>
      </c>
      <c r="E121" s="327">
        <v>8.72</v>
      </c>
      <c r="F121" s="327">
        <v>18.05</v>
      </c>
      <c r="G121" s="328">
        <v>176.35</v>
      </c>
      <c r="H121" s="329">
        <v>0</v>
      </c>
      <c r="I121" s="330">
        <v>701</v>
      </c>
      <c r="J121" s="87"/>
    </row>
    <row r="122" spans="2:10" ht="15">
      <c r="B122" s="37" t="s">
        <v>1625</v>
      </c>
      <c r="C122" s="48">
        <v>75</v>
      </c>
      <c r="D122" s="12">
        <v>6.15</v>
      </c>
      <c r="E122" s="12">
        <v>2.22</v>
      </c>
      <c r="F122" s="12">
        <v>32.36</v>
      </c>
      <c r="G122" s="12">
        <v>177</v>
      </c>
      <c r="H122" s="12">
        <v>0.02</v>
      </c>
      <c r="I122" s="12">
        <v>1320</v>
      </c>
      <c r="J122" s="37"/>
    </row>
    <row r="123" spans="2:10" ht="15">
      <c r="B123" s="37" t="s">
        <v>1625</v>
      </c>
      <c r="C123" s="48">
        <v>50</v>
      </c>
      <c r="D123" s="12">
        <v>4.1</v>
      </c>
      <c r="E123" s="12">
        <v>1.48</v>
      </c>
      <c r="F123" s="12">
        <v>21.57</v>
      </c>
      <c r="G123" s="12">
        <v>115.98</v>
      </c>
      <c r="H123" s="12">
        <v>0.01</v>
      </c>
      <c r="I123" s="12">
        <v>1320</v>
      </c>
      <c r="J123" s="37"/>
    </row>
    <row r="124" spans="2:10" ht="15">
      <c r="B124" s="37" t="s">
        <v>1625</v>
      </c>
      <c r="C124" s="48">
        <v>30</v>
      </c>
      <c r="D124" s="12">
        <v>2.46</v>
      </c>
      <c r="E124" s="12">
        <v>0.89</v>
      </c>
      <c r="F124" s="12">
        <v>12.94</v>
      </c>
      <c r="G124" s="12">
        <v>69.59</v>
      </c>
      <c r="H124" s="12">
        <v>0.01</v>
      </c>
      <c r="I124" s="12">
        <v>1320</v>
      </c>
      <c r="J124" s="37"/>
    </row>
    <row r="125" spans="2:10" ht="15">
      <c r="B125" s="37" t="s">
        <v>1626</v>
      </c>
      <c r="C125" s="48">
        <v>70</v>
      </c>
      <c r="D125" s="12">
        <v>9.04</v>
      </c>
      <c r="E125" s="12">
        <v>3.54</v>
      </c>
      <c r="F125" s="12">
        <v>4.14</v>
      </c>
      <c r="G125" s="12">
        <v>215.95</v>
      </c>
      <c r="H125" s="12">
        <v>0.66</v>
      </c>
      <c r="I125" s="12">
        <v>697</v>
      </c>
      <c r="J125" s="37" t="s">
        <v>1627</v>
      </c>
    </row>
    <row r="126" spans="2:10" ht="15">
      <c r="B126" s="37" t="s">
        <v>1626</v>
      </c>
      <c r="C126" s="48">
        <v>50</v>
      </c>
      <c r="D126" s="12">
        <v>6.46</v>
      </c>
      <c r="E126" s="12">
        <v>2.58</v>
      </c>
      <c r="F126" s="12">
        <v>2.96</v>
      </c>
      <c r="G126" s="12">
        <v>154.65</v>
      </c>
      <c r="H126" s="12">
        <v>0.47</v>
      </c>
      <c r="I126" s="12">
        <v>697</v>
      </c>
      <c r="J126" s="37" t="s">
        <v>1627</v>
      </c>
    </row>
    <row r="127" spans="2:10" ht="15">
      <c r="B127" s="37" t="s">
        <v>1626</v>
      </c>
      <c r="C127" s="48">
        <v>70</v>
      </c>
      <c r="D127" s="12">
        <v>10.36</v>
      </c>
      <c r="E127" s="12">
        <v>5.04</v>
      </c>
      <c r="F127" s="12">
        <v>4.06</v>
      </c>
      <c r="G127" s="12">
        <v>234.9</v>
      </c>
      <c r="H127" s="12">
        <v>0.24</v>
      </c>
      <c r="I127" s="12">
        <v>697</v>
      </c>
      <c r="J127" s="37" t="s">
        <v>1629</v>
      </c>
    </row>
    <row r="128" spans="2:10" ht="15">
      <c r="B128" s="37" t="s">
        <v>1626</v>
      </c>
      <c r="C128" s="48">
        <v>50</v>
      </c>
      <c r="D128" s="12">
        <v>7.4</v>
      </c>
      <c r="E128" s="12">
        <v>3.6</v>
      </c>
      <c r="F128" s="12">
        <v>2.9</v>
      </c>
      <c r="G128" s="12">
        <v>168.2</v>
      </c>
      <c r="H128" s="12">
        <v>0.17</v>
      </c>
      <c r="I128" s="12">
        <v>697</v>
      </c>
      <c r="J128" s="37" t="s">
        <v>1629</v>
      </c>
    </row>
    <row r="129" spans="2:10" ht="15">
      <c r="B129" s="37" t="s">
        <v>1626</v>
      </c>
      <c r="C129" s="48">
        <v>70</v>
      </c>
      <c r="D129" s="12">
        <v>6.6</v>
      </c>
      <c r="E129" s="12">
        <v>3.57</v>
      </c>
      <c r="F129" s="12">
        <v>8.18</v>
      </c>
      <c r="G129" s="12">
        <v>219.6</v>
      </c>
      <c r="H129" s="12"/>
      <c r="I129" s="12">
        <v>697</v>
      </c>
      <c r="J129" s="37" t="s">
        <v>1630</v>
      </c>
    </row>
    <row r="130" spans="2:10" ht="15">
      <c r="B130" s="37" t="s">
        <v>1626</v>
      </c>
      <c r="C130" s="48">
        <v>50</v>
      </c>
      <c r="D130" s="12">
        <v>5.15</v>
      </c>
      <c r="E130" s="12">
        <v>2.55</v>
      </c>
      <c r="F130" s="12">
        <v>8.1</v>
      </c>
      <c r="G130" s="12">
        <v>158.4</v>
      </c>
      <c r="H130" s="12"/>
      <c r="I130" s="12">
        <v>697</v>
      </c>
      <c r="J130" s="37" t="s">
        <v>1630</v>
      </c>
    </row>
    <row r="131" spans="2:10" ht="15">
      <c r="B131" s="37" t="s">
        <v>1631</v>
      </c>
      <c r="C131" s="48">
        <v>80</v>
      </c>
      <c r="D131" s="12">
        <v>4.88</v>
      </c>
      <c r="E131" s="12">
        <v>3.87</v>
      </c>
      <c r="F131" s="12">
        <v>27.79</v>
      </c>
      <c r="G131" s="12">
        <v>165.53</v>
      </c>
      <c r="H131" s="12">
        <v>10.12</v>
      </c>
      <c r="I131" s="12">
        <v>1330</v>
      </c>
      <c r="J131" s="37"/>
    </row>
    <row r="132" spans="2:10" ht="15">
      <c r="B132" s="37" t="s">
        <v>1631</v>
      </c>
      <c r="C132" s="48">
        <v>50</v>
      </c>
      <c r="D132" s="12">
        <v>3.05</v>
      </c>
      <c r="E132" s="12">
        <v>2.42</v>
      </c>
      <c r="F132" s="12">
        <v>17.37</v>
      </c>
      <c r="G132" s="12">
        <v>103.45</v>
      </c>
      <c r="H132" s="12">
        <v>6.33</v>
      </c>
      <c r="I132" s="12">
        <v>1330</v>
      </c>
      <c r="J132" s="37"/>
    </row>
    <row r="133" spans="2:10" ht="15">
      <c r="B133" s="37" t="s">
        <v>1632</v>
      </c>
      <c r="C133" s="48">
        <v>80</v>
      </c>
      <c r="D133" s="12">
        <v>4.62</v>
      </c>
      <c r="E133" s="12">
        <v>3.56</v>
      </c>
      <c r="F133" s="12">
        <v>28.35</v>
      </c>
      <c r="G133" s="12">
        <v>163.93</v>
      </c>
      <c r="H133" s="12">
        <v>10.45</v>
      </c>
      <c r="I133" s="12">
        <v>1330</v>
      </c>
      <c r="J133" s="37"/>
    </row>
    <row r="134" spans="2:10" ht="15">
      <c r="B134" s="37" t="s">
        <v>1632</v>
      </c>
      <c r="C134" s="48">
        <v>50</v>
      </c>
      <c r="D134" s="12">
        <v>2.89</v>
      </c>
      <c r="E134" s="12">
        <v>2.22</v>
      </c>
      <c r="F134" s="12">
        <v>17.72</v>
      </c>
      <c r="G134" s="12">
        <v>102.45</v>
      </c>
      <c r="H134" s="12">
        <v>6.54</v>
      </c>
      <c r="I134" s="12">
        <v>1330</v>
      </c>
      <c r="J134" s="37"/>
    </row>
    <row r="135" spans="2:10" ht="15">
      <c r="B135" s="37" t="s">
        <v>1633</v>
      </c>
      <c r="C135" s="48">
        <v>21</v>
      </c>
      <c r="D135" s="12">
        <v>0.86</v>
      </c>
      <c r="E135" s="12">
        <v>1.47</v>
      </c>
      <c r="F135" s="12">
        <v>4.4</v>
      </c>
      <c r="G135" s="12">
        <v>32</v>
      </c>
      <c r="H135" s="12">
        <v>0</v>
      </c>
      <c r="I135" s="12">
        <v>585</v>
      </c>
      <c r="J135" s="37"/>
    </row>
    <row r="136" spans="2:10" ht="15">
      <c r="B136" s="37" t="s">
        <v>1633</v>
      </c>
      <c r="C136" s="48">
        <v>15</v>
      </c>
      <c r="D136" s="12">
        <v>0.61</v>
      </c>
      <c r="E136" s="12">
        <v>1.05</v>
      </c>
      <c r="F136" s="12">
        <v>5.4</v>
      </c>
      <c r="G136" s="12">
        <v>24</v>
      </c>
      <c r="H136" s="12">
        <v>0</v>
      </c>
      <c r="I136" s="12">
        <v>585</v>
      </c>
      <c r="J136" s="37"/>
    </row>
    <row r="137" spans="2:10" ht="15">
      <c r="B137" s="37" t="s">
        <v>1634</v>
      </c>
      <c r="C137" s="48">
        <v>25</v>
      </c>
      <c r="D137" s="12">
        <v>0.5</v>
      </c>
      <c r="E137" s="12">
        <v>12</v>
      </c>
      <c r="F137" s="12">
        <v>0.8</v>
      </c>
      <c r="G137" s="12">
        <v>16</v>
      </c>
      <c r="H137" s="12">
        <v>7.2</v>
      </c>
      <c r="I137" s="12">
        <v>851</v>
      </c>
      <c r="J137" s="37"/>
    </row>
    <row r="138" spans="2:10" ht="15">
      <c r="B138" s="37" t="s">
        <v>1634</v>
      </c>
      <c r="C138" s="48">
        <v>18</v>
      </c>
      <c r="D138" s="12">
        <v>0.36</v>
      </c>
      <c r="E138" s="12">
        <v>0.86</v>
      </c>
      <c r="F138" s="12">
        <v>0.58</v>
      </c>
      <c r="G138" s="12">
        <v>12</v>
      </c>
      <c r="H138" s="12">
        <v>5.18</v>
      </c>
      <c r="I138" s="12">
        <v>851</v>
      </c>
      <c r="J138" s="37"/>
    </row>
  </sheetData>
  <sheetProtection/>
  <mergeCells count="7">
    <mergeCell ref="J1:J2"/>
    <mergeCell ref="A1:A2"/>
    <mergeCell ref="B1:B2"/>
    <mergeCell ref="C1:C2"/>
    <mergeCell ref="D1:G1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B55">
      <selection activeCell="B76" sqref="B76:I76"/>
    </sheetView>
  </sheetViews>
  <sheetFormatPr defaultColWidth="10.375" defaultRowHeight="12.75"/>
  <cols>
    <col min="1" max="1" width="10.375" style="20" hidden="1" customWidth="1"/>
    <col min="2" max="2" width="40.50390625" style="87" customWidth="1"/>
    <col min="3" max="3" width="10.50390625" style="102" bestFit="1" customWidth="1"/>
    <col min="4" max="6" width="10.50390625" style="95" bestFit="1" customWidth="1"/>
    <col min="7" max="7" width="13.125" style="95" bestFit="1" customWidth="1"/>
    <col min="8" max="8" width="10.50390625" style="95" bestFit="1" customWidth="1"/>
    <col min="9" max="9" width="10.375" style="87" customWidth="1"/>
    <col min="10" max="16384" width="10.375" style="20" customWidth="1"/>
  </cols>
  <sheetData>
    <row r="1" spans="1:12" ht="13.5" customHeight="1">
      <c r="A1" s="441"/>
      <c r="B1" s="419" t="s">
        <v>60</v>
      </c>
      <c r="C1" s="435" t="s">
        <v>422</v>
      </c>
      <c r="D1" s="419" t="s">
        <v>423</v>
      </c>
      <c r="E1" s="419"/>
      <c r="F1" s="419"/>
      <c r="G1" s="419"/>
      <c r="H1" s="432" t="s">
        <v>424</v>
      </c>
      <c r="I1" s="426"/>
      <c r="J1" s="37"/>
      <c r="K1" s="37"/>
      <c r="L1" s="37"/>
    </row>
    <row r="2" spans="1:12" ht="13.5" customHeight="1">
      <c r="A2" s="442"/>
      <c r="B2" s="419"/>
      <c r="C2" s="435"/>
      <c r="D2" s="53" t="s">
        <v>425</v>
      </c>
      <c r="E2" s="53" t="s">
        <v>426</v>
      </c>
      <c r="F2" s="53" t="s">
        <v>427</v>
      </c>
      <c r="G2" s="53" t="s">
        <v>428</v>
      </c>
      <c r="H2" s="432"/>
      <c r="I2" s="426"/>
      <c r="J2" s="37"/>
      <c r="K2" s="37"/>
      <c r="L2" s="37"/>
    </row>
    <row r="3" spans="1:12" ht="13.5" customHeight="1">
      <c r="A3" s="30" t="s">
        <v>956</v>
      </c>
      <c r="B3" s="69" t="s">
        <v>957</v>
      </c>
      <c r="C3" s="214">
        <v>150</v>
      </c>
      <c r="D3" s="13">
        <v>20.06003752345216</v>
      </c>
      <c r="E3" s="13">
        <v>17.76360225140713</v>
      </c>
      <c r="F3" s="13">
        <v>20.73545966228893</v>
      </c>
      <c r="G3" s="13">
        <v>324.2026266416511</v>
      </c>
      <c r="H3" s="13">
        <v>0.2701688555347092</v>
      </c>
      <c r="I3" s="34">
        <v>230</v>
      </c>
      <c r="J3" s="344" t="s">
        <v>958</v>
      </c>
      <c r="K3" s="37"/>
      <c r="L3" s="37"/>
    </row>
    <row r="4" spans="1:12" ht="13.5" customHeight="1">
      <c r="A4" s="30"/>
      <c r="B4" s="69" t="s">
        <v>957</v>
      </c>
      <c r="C4" s="214">
        <v>200</v>
      </c>
      <c r="D4" s="216">
        <f>SUM(D3/15*20)</f>
        <v>26.74671669793621</v>
      </c>
      <c r="E4" s="216">
        <f>SUM(E3/15*20)</f>
        <v>23.684803001876173</v>
      </c>
      <c r="F4" s="216">
        <f>SUM(F3/15*20)</f>
        <v>27.647279549718572</v>
      </c>
      <c r="G4" s="216">
        <f>SUM(G3/15*20)</f>
        <v>432.27016885553473</v>
      </c>
      <c r="H4" s="216">
        <f>SUM(H3/15*20)</f>
        <v>0.3602251407129456</v>
      </c>
      <c r="I4" s="34">
        <v>230</v>
      </c>
      <c r="J4" s="344" t="s">
        <v>958</v>
      </c>
      <c r="K4" s="37"/>
      <c r="L4" s="37"/>
    </row>
    <row r="5" spans="1:12" ht="13.5" customHeight="1">
      <c r="A5" s="30"/>
      <c r="B5" s="69" t="s">
        <v>957</v>
      </c>
      <c r="C5" s="214">
        <f aca="true" t="shared" si="0" ref="C5:H5">SUM(C3/15*18)</f>
        <v>180</v>
      </c>
      <c r="D5" s="35">
        <f t="shared" si="0"/>
        <v>24.07204502814259</v>
      </c>
      <c r="E5" s="35">
        <f t="shared" si="0"/>
        <v>21.316322701688556</v>
      </c>
      <c r="F5" s="35">
        <f t="shared" si="0"/>
        <v>24.882551594746715</v>
      </c>
      <c r="G5" s="35">
        <f t="shared" si="0"/>
        <v>389.0431519699813</v>
      </c>
      <c r="H5" s="35">
        <f t="shared" si="0"/>
        <v>0.324202626641651</v>
      </c>
      <c r="I5" s="34">
        <v>230</v>
      </c>
      <c r="J5" s="344" t="s">
        <v>958</v>
      </c>
      <c r="K5" s="37"/>
      <c r="L5" s="37"/>
    </row>
    <row r="6" spans="1:12" ht="13.5" customHeight="1">
      <c r="A6" s="22"/>
      <c r="B6" s="69" t="s">
        <v>957</v>
      </c>
      <c r="C6" s="183">
        <v>135</v>
      </c>
      <c r="D6" s="11">
        <v>21.801999999999996</v>
      </c>
      <c r="E6" s="11">
        <v>14.306000000000001</v>
      </c>
      <c r="F6" s="11">
        <v>21.340999999999998</v>
      </c>
      <c r="G6" s="12">
        <v>300.79999999999995</v>
      </c>
      <c r="H6" s="11">
        <v>0.5329999999999999</v>
      </c>
      <c r="I6" s="34">
        <v>230</v>
      </c>
      <c r="J6" s="344" t="s">
        <v>958</v>
      </c>
      <c r="K6" s="37"/>
      <c r="L6" s="37"/>
    </row>
    <row r="7" spans="1:12" ht="13.5" customHeight="1">
      <c r="A7" s="22"/>
      <c r="B7" s="69" t="s">
        <v>957</v>
      </c>
      <c r="C7" s="215">
        <v>75</v>
      </c>
      <c r="D7" s="11">
        <v>9.998076923076923</v>
      </c>
      <c r="E7" s="11">
        <v>5.532692307692307</v>
      </c>
      <c r="F7" s="11">
        <v>11.76346153846154</v>
      </c>
      <c r="G7" s="11">
        <v>136.59230769230768</v>
      </c>
      <c r="H7" s="11">
        <v>0.29423076923076924</v>
      </c>
      <c r="I7" s="34">
        <v>230</v>
      </c>
      <c r="J7" s="344" t="s">
        <v>959</v>
      </c>
      <c r="K7" s="37"/>
      <c r="L7" s="37"/>
    </row>
    <row r="8" spans="1:12" ht="13.5" customHeight="1">
      <c r="A8" s="22"/>
      <c r="B8" s="69" t="s">
        <v>957</v>
      </c>
      <c r="C8" s="214">
        <v>130</v>
      </c>
      <c r="D8" s="31">
        <v>17.33</v>
      </c>
      <c r="E8" s="31">
        <v>9.59</v>
      </c>
      <c r="F8" s="31">
        <v>20.39</v>
      </c>
      <c r="G8" s="31">
        <v>236.76</v>
      </c>
      <c r="H8" s="31">
        <v>0.51</v>
      </c>
      <c r="I8" s="34">
        <v>230</v>
      </c>
      <c r="J8" s="344" t="s">
        <v>959</v>
      </c>
      <c r="K8" s="37"/>
      <c r="L8" s="37"/>
    </row>
    <row r="9" spans="1:12" ht="13.5" customHeight="1">
      <c r="A9" s="22"/>
      <c r="B9" s="69" t="s">
        <v>957</v>
      </c>
      <c r="C9" s="214">
        <v>160</v>
      </c>
      <c r="D9" s="32">
        <v>22.351999999999997</v>
      </c>
      <c r="E9" s="32">
        <v>12.056000000000001</v>
      </c>
      <c r="F9" s="32">
        <v>25.301</v>
      </c>
      <c r="G9" s="31">
        <v>298.55999999999995</v>
      </c>
      <c r="H9" s="32">
        <v>0.6329999999999999</v>
      </c>
      <c r="I9" s="34">
        <v>230</v>
      </c>
      <c r="J9" s="344" t="s">
        <v>959</v>
      </c>
      <c r="K9" s="37"/>
      <c r="L9" s="37"/>
    </row>
    <row r="10" spans="1:12" ht="13.5" customHeight="1">
      <c r="A10" s="30" t="s">
        <v>960</v>
      </c>
      <c r="B10" s="69" t="s">
        <v>94</v>
      </c>
      <c r="C10" s="214">
        <v>50</v>
      </c>
      <c r="D10" s="12">
        <v>9.3</v>
      </c>
      <c r="E10" s="12">
        <v>6.33</v>
      </c>
      <c r="F10" s="12">
        <v>5.38</v>
      </c>
      <c r="G10" s="12">
        <v>116</v>
      </c>
      <c r="H10" s="12">
        <v>0.13</v>
      </c>
      <c r="I10" s="34">
        <v>231</v>
      </c>
      <c r="J10" s="344" t="s">
        <v>94</v>
      </c>
      <c r="K10" s="37"/>
      <c r="L10" s="37"/>
    </row>
    <row r="11" spans="1:12" ht="13.5" customHeight="1">
      <c r="A11" s="30"/>
      <c r="B11" s="69" t="s">
        <v>94</v>
      </c>
      <c r="C11" s="214">
        <v>100</v>
      </c>
      <c r="D11" s="12">
        <v>18.69</v>
      </c>
      <c r="E11" s="12">
        <v>12.67</v>
      </c>
      <c r="F11" s="12">
        <v>11.4</v>
      </c>
      <c r="G11" s="12">
        <v>234</v>
      </c>
      <c r="H11" s="12">
        <v>0.25</v>
      </c>
      <c r="I11" s="34">
        <v>231</v>
      </c>
      <c r="J11" s="344" t="s">
        <v>94</v>
      </c>
      <c r="K11" s="37"/>
      <c r="L11" s="37"/>
    </row>
    <row r="12" spans="1:12" ht="13.5" customHeight="1">
      <c r="A12" s="22"/>
      <c r="B12" s="69" t="s">
        <v>94</v>
      </c>
      <c r="C12" s="215">
        <v>55</v>
      </c>
      <c r="D12" s="12">
        <v>9.34</v>
      </c>
      <c r="E12" s="12">
        <v>9.96</v>
      </c>
      <c r="F12" s="12">
        <v>5.4399999999999995</v>
      </c>
      <c r="G12" s="12">
        <v>149</v>
      </c>
      <c r="H12" s="12">
        <v>0.13</v>
      </c>
      <c r="I12" s="34">
        <v>231</v>
      </c>
      <c r="J12" s="69" t="s">
        <v>961</v>
      </c>
      <c r="K12" s="37"/>
      <c r="L12" s="37"/>
    </row>
    <row r="13" spans="1:12" ht="13.5" customHeight="1">
      <c r="A13" s="22"/>
      <c r="B13" s="69" t="s">
        <v>94</v>
      </c>
      <c r="C13" s="214">
        <v>105</v>
      </c>
      <c r="D13" s="31">
        <v>18.73</v>
      </c>
      <c r="E13" s="31">
        <v>16.3</v>
      </c>
      <c r="F13" s="31">
        <v>11.46</v>
      </c>
      <c r="G13" s="31">
        <v>267</v>
      </c>
      <c r="H13" s="31">
        <v>0.25</v>
      </c>
      <c r="I13" s="34">
        <v>231</v>
      </c>
      <c r="J13" s="69" t="s">
        <v>961</v>
      </c>
      <c r="K13" s="37"/>
      <c r="L13" s="37"/>
    </row>
    <row r="14" spans="1:12" ht="13.5" customHeight="1">
      <c r="A14" s="22"/>
      <c r="B14" s="69" t="s">
        <v>94</v>
      </c>
      <c r="C14" s="214">
        <v>140</v>
      </c>
      <c r="D14" s="32">
        <v>24.337000000000003</v>
      </c>
      <c r="E14" s="32">
        <v>20.091</v>
      </c>
      <c r="F14" s="31">
        <v>14.880000000000003</v>
      </c>
      <c r="G14" s="31">
        <v>337.20000000000005</v>
      </c>
      <c r="H14" s="32">
        <v>0.32500000000000007</v>
      </c>
      <c r="I14" s="34">
        <v>231</v>
      </c>
      <c r="J14" s="69" t="s">
        <v>961</v>
      </c>
      <c r="K14" s="37"/>
      <c r="L14" s="37"/>
    </row>
    <row r="15" spans="1:12" ht="13.5" customHeight="1">
      <c r="A15" s="22"/>
      <c r="B15" s="69" t="s">
        <v>94</v>
      </c>
      <c r="C15" s="214">
        <v>65</v>
      </c>
      <c r="D15" s="31">
        <v>9.64</v>
      </c>
      <c r="E15" s="31">
        <v>7.02</v>
      </c>
      <c r="F15" s="31">
        <v>7.71</v>
      </c>
      <c r="G15" s="31">
        <v>132.38</v>
      </c>
      <c r="H15" s="32">
        <v>0.175</v>
      </c>
      <c r="I15" s="34">
        <v>231</v>
      </c>
      <c r="J15" s="69" t="s">
        <v>962</v>
      </c>
      <c r="K15" s="37"/>
      <c r="L15" s="37"/>
    </row>
    <row r="16" spans="1:12" ht="13.5" customHeight="1">
      <c r="A16" s="22"/>
      <c r="B16" s="69" t="s">
        <v>94</v>
      </c>
      <c r="C16" s="214">
        <v>130</v>
      </c>
      <c r="D16" s="31">
        <v>19.28</v>
      </c>
      <c r="E16" s="31">
        <v>14.04</v>
      </c>
      <c r="F16" s="31">
        <v>15.42</v>
      </c>
      <c r="G16" s="31">
        <v>264.76</v>
      </c>
      <c r="H16" s="31">
        <v>0.35</v>
      </c>
      <c r="I16" s="34">
        <v>231</v>
      </c>
      <c r="J16" s="69" t="s">
        <v>962</v>
      </c>
      <c r="K16" s="37"/>
      <c r="L16" s="37"/>
    </row>
    <row r="17" spans="1:12" ht="13.5" customHeight="1">
      <c r="A17" s="22"/>
      <c r="B17" s="69" t="s">
        <v>94</v>
      </c>
      <c r="C17" s="214">
        <v>160</v>
      </c>
      <c r="D17" s="32">
        <v>24.887000000000004</v>
      </c>
      <c r="E17" s="32">
        <v>17.841</v>
      </c>
      <c r="F17" s="31">
        <v>18.840000000000003</v>
      </c>
      <c r="G17" s="31">
        <v>334.96000000000004</v>
      </c>
      <c r="H17" s="32">
        <v>0.42500000000000004</v>
      </c>
      <c r="I17" s="34">
        <v>231</v>
      </c>
      <c r="J17" s="69" t="s">
        <v>962</v>
      </c>
      <c r="K17" s="37"/>
      <c r="L17" s="37"/>
    </row>
    <row r="18" spans="1:12" ht="13.5" customHeight="1">
      <c r="A18" s="30" t="s">
        <v>963</v>
      </c>
      <c r="B18" s="69" t="s">
        <v>394</v>
      </c>
      <c r="C18" s="214">
        <v>50</v>
      </c>
      <c r="D18" s="12">
        <v>6.31</v>
      </c>
      <c r="E18" s="12">
        <v>4.73</v>
      </c>
      <c r="F18" s="12">
        <v>8.05</v>
      </c>
      <c r="G18" s="12">
        <v>100</v>
      </c>
      <c r="H18" s="12">
        <v>2.18</v>
      </c>
      <c r="I18" s="34">
        <v>232</v>
      </c>
      <c r="J18" s="344" t="s">
        <v>964</v>
      </c>
      <c r="K18" s="37"/>
      <c r="L18" s="37"/>
    </row>
    <row r="19" spans="1:12" ht="13.5" customHeight="1">
      <c r="A19" s="30"/>
      <c r="B19" s="69" t="s">
        <v>394</v>
      </c>
      <c r="C19" s="214">
        <v>100</v>
      </c>
      <c r="D19" s="12">
        <v>12.61</v>
      </c>
      <c r="E19" s="12">
        <v>9.47</v>
      </c>
      <c r="F19" s="12">
        <v>16.1</v>
      </c>
      <c r="G19" s="12">
        <v>200</v>
      </c>
      <c r="H19" s="12">
        <v>4.35</v>
      </c>
      <c r="I19" s="34">
        <v>232</v>
      </c>
      <c r="J19" s="344" t="s">
        <v>964</v>
      </c>
      <c r="K19" s="37"/>
      <c r="L19" s="37"/>
    </row>
    <row r="20" spans="1:12" ht="13.5" customHeight="1">
      <c r="A20" s="22"/>
      <c r="B20" s="69" t="s">
        <v>394</v>
      </c>
      <c r="C20" s="215">
        <v>65</v>
      </c>
      <c r="D20" s="12">
        <v>6.619999999999999</v>
      </c>
      <c r="E20" s="11">
        <v>5.525</v>
      </c>
      <c r="F20" s="11">
        <v>9.125</v>
      </c>
      <c r="G20" s="11">
        <v>112.695</v>
      </c>
      <c r="H20" s="12">
        <v>2.23</v>
      </c>
      <c r="I20" s="34">
        <v>232</v>
      </c>
      <c r="J20" s="69" t="s">
        <v>965</v>
      </c>
      <c r="K20" s="37"/>
      <c r="L20" s="37"/>
    </row>
    <row r="21" spans="1:12" ht="13.5" customHeight="1">
      <c r="A21" s="22"/>
      <c r="B21" s="69" t="s">
        <v>394</v>
      </c>
      <c r="C21" s="214">
        <v>130</v>
      </c>
      <c r="D21" s="31">
        <v>13.229999999999999</v>
      </c>
      <c r="E21" s="31">
        <v>11.06</v>
      </c>
      <c r="F21" s="31">
        <v>18.25</v>
      </c>
      <c r="G21" s="31">
        <v>225.39</v>
      </c>
      <c r="H21" s="31">
        <v>4.449999999999999</v>
      </c>
      <c r="I21" s="34">
        <v>232</v>
      </c>
      <c r="J21" s="69" t="s">
        <v>965</v>
      </c>
      <c r="K21" s="37"/>
      <c r="L21" s="37"/>
    </row>
    <row r="22" spans="1:12" ht="13.5" customHeight="1">
      <c r="A22" s="22"/>
      <c r="B22" s="69" t="s">
        <v>394</v>
      </c>
      <c r="C22" s="214">
        <v>65</v>
      </c>
      <c r="D22" s="31">
        <v>6.52</v>
      </c>
      <c r="E22" s="31">
        <v>5.49</v>
      </c>
      <c r="F22" s="31">
        <v>8.940000000000001</v>
      </c>
      <c r="G22" s="32">
        <v>111.225</v>
      </c>
      <c r="H22" s="31">
        <v>2.1799999999999997</v>
      </c>
      <c r="I22" s="34">
        <v>232</v>
      </c>
      <c r="J22" s="69" t="s">
        <v>966</v>
      </c>
      <c r="K22" s="37"/>
      <c r="L22" s="37"/>
    </row>
    <row r="23" spans="1:12" ht="13.5" customHeight="1">
      <c r="A23" s="22"/>
      <c r="B23" s="69" t="s">
        <v>394</v>
      </c>
      <c r="C23" s="214">
        <v>130</v>
      </c>
      <c r="D23" s="31">
        <v>13.04</v>
      </c>
      <c r="E23" s="31">
        <v>10.98</v>
      </c>
      <c r="F23" s="31">
        <v>17.880000000000003</v>
      </c>
      <c r="G23" s="31">
        <v>222.45</v>
      </c>
      <c r="H23" s="31">
        <v>4.359999999999999</v>
      </c>
      <c r="I23" s="34">
        <v>232</v>
      </c>
      <c r="J23" s="69" t="s">
        <v>966</v>
      </c>
      <c r="K23" s="37"/>
      <c r="L23" s="37"/>
    </row>
    <row r="24" spans="1:12" ht="13.5" customHeight="1">
      <c r="A24" s="30" t="s">
        <v>967</v>
      </c>
      <c r="B24" s="69" t="s">
        <v>968</v>
      </c>
      <c r="C24" s="214">
        <v>50</v>
      </c>
      <c r="D24" s="12">
        <v>7.09</v>
      </c>
      <c r="E24" s="12">
        <v>5.78</v>
      </c>
      <c r="F24" s="12">
        <v>10.89</v>
      </c>
      <c r="G24" s="12">
        <v>124</v>
      </c>
      <c r="H24" s="12">
        <v>0.36</v>
      </c>
      <c r="I24" s="34">
        <v>233</v>
      </c>
      <c r="J24" s="344" t="s">
        <v>94</v>
      </c>
      <c r="K24" s="37"/>
      <c r="L24" s="37"/>
    </row>
    <row r="25" spans="1:12" ht="13.5" customHeight="1">
      <c r="A25" s="30"/>
      <c r="B25" s="69" t="s">
        <v>968</v>
      </c>
      <c r="C25" s="214">
        <v>100</v>
      </c>
      <c r="D25" s="12">
        <v>14.09</v>
      </c>
      <c r="E25" s="12">
        <v>11.55</v>
      </c>
      <c r="F25" s="12">
        <v>21.12</v>
      </c>
      <c r="G25" s="12">
        <v>245</v>
      </c>
      <c r="H25" s="12">
        <v>0.73</v>
      </c>
      <c r="I25" s="34">
        <v>233</v>
      </c>
      <c r="J25" s="344" t="s">
        <v>94</v>
      </c>
      <c r="K25" s="37"/>
      <c r="L25" s="37"/>
    </row>
    <row r="26" spans="1:12" ht="13.5" customHeight="1">
      <c r="A26" s="22"/>
      <c r="B26" s="69" t="s">
        <v>968</v>
      </c>
      <c r="C26" s="215">
        <v>65</v>
      </c>
      <c r="D26" s="12">
        <v>7.34</v>
      </c>
      <c r="E26" s="12">
        <v>6.460000000000001</v>
      </c>
      <c r="F26" s="12">
        <v>12.57</v>
      </c>
      <c r="G26" s="12">
        <v>137.88</v>
      </c>
      <c r="H26" s="12">
        <v>0.415</v>
      </c>
      <c r="I26" s="34">
        <v>233</v>
      </c>
      <c r="J26" s="69" t="s">
        <v>970</v>
      </c>
      <c r="K26" s="37"/>
      <c r="L26" s="37"/>
    </row>
    <row r="27" spans="1:12" ht="13.5" customHeight="1">
      <c r="A27" s="22"/>
      <c r="B27" s="69" t="s">
        <v>968</v>
      </c>
      <c r="C27" s="214">
        <v>130</v>
      </c>
      <c r="D27" s="31">
        <v>14.68</v>
      </c>
      <c r="E27" s="31">
        <v>12.920000000000002</v>
      </c>
      <c r="F27" s="31">
        <v>25.14</v>
      </c>
      <c r="G27" s="31">
        <v>275.76</v>
      </c>
      <c r="H27" s="31">
        <v>0.83</v>
      </c>
      <c r="I27" s="34">
        <v>233</v>
      </c>
      <c r="J27" s="69" t="s">
        <v>970</v>
      </c>
      <c r="K27" s="37"/>
      <c r="L27" s="37"/>
    </row>
    <row r="28" spans="1:12" ht="13.5" customHeight="1">
      <c r="A28" s="22"/>
      <c r="B28" s="69" t="s">
        <v>968</v>
      </c>
      <c r="C28" s="215">
        <v>65</v>
      </c>
      <c r="D28" s="12">
        <v>7.26</v>
      </c>
      <c r="E28" s="12">
        <v>6.53</v>
      </c>
      <c r="F28" s="12">
        <v>11.450000000000001</v>
      </c>
      <c r="G28" s="12">
        <v>133.725</v>
      </c>
      <c r="H28" s="12">
        <v>0.37</v>
      </c>
      <c r="I28" s="34">
        <v>233</v>
      </c>
      <c r="J28" s="69" t="s">
        <v>966</v>
      </c>
      <c r="K28" s="37"/>
      <c r="L28" s="37"/>
    </row>
    <row r="29" spans="1:12" ht="13.5" customHeight="1">
      <c r="A29" s="22"/>
      <c r="B29" s="69" t="s">
        <v>968</v>
      </c>
      <c r="C29" s="214">
        <v>130</v>
      </c>
      <c r="D29" s="31">
        <v>14.52</v>
      </c>
      <c r="E29" s="31">
        <v>13.06</v>
      </c>
      <c r="F29" s="31">
        <v>22.900000000000002</v>
      </c>
      <c r="G29" s="31">
        <v>267.45</v>
      </c>
      <c r="H29" s="31">
        <v>0.74</v>
      </c>
      <c r="I29" s="34">
        <v>233</v>
      </c>
      <c r="J29" s="69" t="s">
        <v>966</v>
      </c>
      <c r="K29" s="37"/>
      <c r="L29" s="37"/>
    </row>
    <row r="30" spans="1:12" ht="13.5" customHeight="1">
      <c r="A30" s="30" t="s">
        <v>971</v>
      </c>
      <c r="B30" s="69" t="s">
        <v>972</v>
      </c>
      <c r="C30" s="214">
        <v>50</v>
      </c>
      <c r="D30" s="12">
        <v>7.57</v>
      </c>
      <c r="E30" s="12">
        <v>5.38</v>
      </c>
      <c r="F30" s="12">
        <v>12.17</v>
      </c>
      <c r="G30" s="12">
        <v>127</v>
      </c>
      <c r="H30" s="12">
        <v>0.1</v>
      </c>
      <c r="I30" s="34">
        <v>235</v>
      </c>
      <c r="J30" s="344" t="s">
        <v>94</v>
      </c>
      <c r="K30" s="37"/>
      <c r="L30" s="37"/>
    </row>
    <row r="31" spans="1:12" ht="13.5" customHeight="1">
      <c r="A31" s="30"/>
      <c r="B31" s="69" t="s">
        <v>972</v>
      </c>
      <c r="C31" s="214">
        <v>100</v>
      </c>
      <c r="D31" s="12">
        <v>15.14</v>
      </c>
      <c r="E31" s="12">
        <v>10.76</v>
      </c>
      <c r="F31" s="12">
        <v>24.33</v>
      </c>
      <c r="G31" s="12">
        <v>255</v>
      </c>
      <c r="H31" s="12">
        <v>0.19</v>
      </c>
      <c r="I31" s="34">
        <v>235</v>
      </c>
      <c r="J31" s="344" t="s">
        <v>94</v>
      </c>
      <c r="K31" s="37"/>
      <c r="L31" s="37"/>
    </row>
    <row r="32" spans="1:12" ht="13.5" customHeight="1">
      <c r="A32" s="22"/>
      <c r="B32" s="69" t="s">
        <v>972</v>
      </c>
      <c r="C32" s="215">
        <v>65</v>
      </c>
      <c r="D32" s="11">
        <v>7.865</v>
      </c>
      <c r="E32" s="11">
        <v>6.0649999999999995</v>
      </c>
      <c r="F32" s="11">
        <v>14.174999999999999</v>
      </c>
      <c r="G32" s="11">
        <v>142.88</v>
      </c>
      <c r="H32" s="11">
        <v>0.14500000000000002</v>
      </c>
      <c r="I32" s="34">
        <v>235</v>
      </c>
      <c r="J32" s="69" t="s">
        <v>973</v>
      </c>
      <c r="K32" s="37"/>
      <c r="L32" s="37"/>
    </row>
    <row r="33" spans="1:12" ht="13.5" customHeight="1">
      <c r="A33" s="22"/>
      <c r="B33" s="69" t="s">
        <v>972</v>
      </c>
      <c r="C33" s="214">
        <v>130</v>
      </c>
      <c r="D33" s="31">
        <v>15.73</v>
      </c>
      <c r="E33" s="31">
        <v>12.129999999999999</v>
      </c>
      <c r="F33" s="31">
        <v>28.349999999999998</v>
      </c>
      <c r="G33" s="31">
        <v>285.76</v>
      </c>
      <c r="H33" s="31">
        <v>0.29000000000000004</v>
      </c>
      <c r="I33" s="34">
        <v>235</v>
      </c>
      <c r="J33" s="69" t="s">
        <v>973</v>
      </c>
      <c r="K33" s="37"/>
      <c r="L33" s="37"/>
    </row>
    <row r="34" spans="1:12" ht="13.5" customHeight="1">
      <c r="A34" s="22"/>
      <c r="B34" s="69" t="s">
        <v>972</v>
      </c>
      <c r="C34" s="214">
        <v>65</v>
      </c>
      <c r="D34" s="32">
        <v>7.585</v>
      </c>
      <c r="E34" s="32">
        <v>5.395</v>
      </c>
      <c r="F34" s="32">
        <v>14.745</v>
      </c>
      <c r="G34" s="32">
        <v>138</v>
      </c>
      <c r="H34" s="32">
        <v>0.23</v>
      </c>
      <c r="I34" s="34">
        <v>235</v>
      </c>
      <c r="J34" s="69" t="s">
        <v>974</v>
      </c>
      <c r="K34" s="37"/>
      <c r="L34" s="37"/>
    </row>
    <row r="35" spans="1:12" ht="13.5" customHeight="1">
      <c r="A35" s="22"/>
      <c r="B35" s="69" t="s">
        <v>972</v>
      </c>
      <c r="C35" s="214">
        <v>130</v>
      </c>
      <c r="D35" s="31">
        <v>15.17</v>
      </c>
      <c r="E35" s="31">
        <v>10.79</v>
      </c>
      <c r="F35" s="31">
        <v>29.49</v>
      </c>
      <c r="G35" s="31">
        <v>276</v>
      </c>
      <c r="H35" s="31">
        <v>0.46</v>
      </c>
      <c r="I35" s="34">
        <v>235</v>
      </c>
      <c r="J35" s="69" t="s">
        <v>974</v>
      </c>
      <c r="K35" s="37"/>
      <c r="L35" s="37"/>
    </row>
    <row r="36" spans="1:12" ht="13.5" customHeight="1">
      <c r="A36" s="22"/>
      <c r="B36" s="69" t="s">
        <v>972</v>
      </c>
      <c r="C36" s="214">
        <v>165</v>
      </c>
      <c r="D36" s="32">
        <v>21.029</v>
      </c>
      <c r="E36" s="32">
        <v>15.896</v>
      </c>
      <c r="F36" s="32">
        <v>36.8655</v>
      </c>
      <c r="G36" s="33">
        <v>375.01000000000005</v>
      </c>
      <c r="H36" s="32">
        <v>0.35650000000000004</v>
      </c>
      <c r="I36" s="34">
        <v>235</v>
      </c>
      <c r="J36" s="69" t="s">
        <v>973</v>
      </c>
      <c r="K36" s="37"/>
      <c r="L36" s="37"/>
    </row>
    <row r="37" spans="1:12" ht="13.5" customHeight="1">
      <c r="A37" s="22"/>
      <c r="B37" s="69" t="s">
        <v>972</v>
      </c>
      <c r="C37" s="214">
        <v>165</v>
      </c>
      <c r="D37" s="11">
        <v>20.469</v>
      </c>
      <c r="E37" s="11">
        <v>14.556</v>
      </c>
      <c r="F37" s="11">
        <v>38.0055</v>
      </c>
      <c r="G37" s="13">
        <v>365.25000000000006</v>
      </c>
      <c r="H37" s="11">
        <v>0.5265000000000001</v>
      </c>
      <c r="I37" s="34">
        <v>235</v>
      </c>
      <c r="J37" s="69" t="s">
        <v>974</v>
      </c>
      <c r="K37" s="37"/>
      <c r="L37" s="37"/>
    </row>
    <row r="38" spans="1:12" ht="13.5" customHeight="1">
      <c r="A38" s="30" t="s">
        <v>975</v>
      </c>
      <c r="B38" s="69" t="s">
        <v>976</v>
      </c>
      <c r="C38" s="214">
        <v>50</v>
      </c>
      <c r="D38" s="12">
        <v>7.37</v>
      </c>
      <c r="E38" s="12">
        <v>4.72</v>
      </c>
      <c r="F38" s="12">
        <v>9.96</v>
      </c>
      <c r="G38" s="12">
        <v>112</v>
      </c>
      <c r="H38" s="12">
        <v>0.1</v>
      </c>
      <c r="I38" s="34">
        <v>236</v>
      </c>
      <c r="J38" s="344" t="s">
        <v>977</v>
      </c>
      <c r="K38" s="37"/>
      <c r="L38" s="37"/>
    </row>
    <row r="39" spans="1:12" ht="13.5" customHeight="1">
      <c r="A39" s="30"/>
      <c r="B39" s="69" t="s">
        <v>976</v>
      </c>
      <c r="C39" s="214">
        <v>100</v>
      </c>
      <c r="D39" s="12">
        <v>14.73</v>
      </c>
      <c r="E39" s="12">
        <v>9.94</v>
      </c>
      <c r="F39" s="12">
        <v>18.93</v>
      </c>
      <c r="G39" s="12">
        <v>224</v>
      </c>
      <c r="H39" s="12">
        <v>0.19</v>
      </c>
      <c r="I39" s="34">
        <v>236</v>
      </c>
      <c r="J39" s="344" t="s">
        <v>977</v>
      </c>
      <c r="K39" s="37"/>
      <c r="L39" s="37"/>
    </row>
    <row r="40" spans="1:12" ht="13.5" customHeight="1">
      <c r="A40" s="22"/>
      <c r="B40" s="69" t="s">
        <v>976</v>
      </c>
      <c r="C40" s="215">
        <v>65</v>
      </c>
      <c r="D40" s="12">
        <v>7.66</v>
      </c>
      <c r="E40" s="11">
        <v>5.654999999999999</v>
      </c>
      <c r="F40" s="11">
        <v>11.475</v>
      </c>
      <c r="G40" s="12">
        <v>127.38</v>
      </c>
      <c r="H40" s="11">
        <v>0.14500000000000002</v>
      </c>
      <c r="I40" s="34">
        <v>236</v>
      </c>
      <c r="J40" s="69" t="s">
        <v>973</v>
      </c>
      <c r="K40" s="37"/>
      <c r="L40" s="37"/>
    </row>
    <row r="41" spans="1:12" ht="13.5" customHeight="1">
      <c r="A41" s="22"/>
      <c r="B41" s="69" t="s">
        <v>976</v>
      </c>
      <c r="C41" s="214">
        <v>130</v>
      </c>
      <c r="D41" s="31">
        <v>15.32</v>
      </c>
      <c r="E41" s="31">
        <v>11.309999999999999</v>
      </c>
      <c r="F41" s="31">
        <v>22.95</v>
      </c>
      <c r="G41" s="31">
        <v>254.76</v>
      </c>
      <c r="H41" s="31">
        <v>0.29000000000000004</v>
      </c>
      <c r="I41" s="34">
        <v>236</v>
      </c>
      <c r="J41" s="69" t="s">
        <v>973</v>
      </c>
      <c r="K41" s="37"/>
      <c r="L41" s="37"/>
    </row>
    <row r="42" spans="1:12" ht="13.5" customHeight="1">
      <c r="A42" s="22"/>
      <c r="B42" s="69" t="s">
        <v>976</v>
      </c>
      <c r="C42" s="214">
        <v>65</v>
      </c>
      <c r="D42" s="31">
        <v>7.58</v>
      </c>
      <c r="E42" s="32">
        <v>5.725</v>
      </c>
      <c r="F42" s="32">
        <v>10.355</v>
      </c>
      <c r="G42" s="32">
        <v>123.225</v>
      </c>
      <c r="H42" s="31">
        <v>0.1</v>
      </c>
      <c r="I42" s="34">
        <v>236</v>
      </c>
      <c r="J42" s="69" t="s">
        <v>966</v>
      </c>
      <c r="K42" s="37"/>
      <c r="L42" s="37"/>
    </row>
    <row r="43" spans="1:12" ht="13.5" customHeight="1">
      <c r="A43" s="22"/>
      <c r="B43" s="69" t="s">
        <v>976</v>
      </c>
      <c r="C43" s="214">
        <v>130</v>
      </c>
      <c r="D43" s="31">
        <v>15.16</v>
      </c>
      <c r="E43" s="31">
        <v>11.45</v>
      </c>
      <c r="F43" s="31">
        <v>20.71</v>
      </c>
      <c r="G43" s="31">
        <v>246.45</v>
      </c>
      <c r="H43" s="31">
        <v>0.2</v>
      </c>
      <c r="I43" s="34">
        <v>236</v>
      </c>
      <c r="J43" s="69" t="s">
        <v>966</v>
      </c>
      <c r="K43" s="37"/>
      <c r="L43" s="37"/>
    </row>
    <row r="44" spans="1:12" ht="13.5" customHeight="1">
      <c r="A44" s="30" t="s">
        <v>978</v>
      </c>
      <c r="B44" s="69" t="s">
        <v>98</v>
      </c>
      <c r="C44" s="214">
        <v>50</v>
      </c>
      <c r="D44" s="10">
        <v>8.88</v>
      </c>
      <c r="E44" s="10">
        <v>6.05</v>
      </c>
      <c r="F44" s="10">
        <v>9.19</v>
      </c>
      <c r="G44" s="10">
        <v>127</v>
      </c>
      <c r="H44" s="10">
        <v>0.12</v>
      </c>
      <c r="I44" s="34">
        <v>237</v>
      </c>
      <c r="J44" s="255" t="s">
        <v>979</v>
      </c>
      <c r="K44" s="37"/>
      <c r="L44" s="37"/>
    </row>
    <row r="45" spans="1:12" ht="13.5" customHeight="1">
      <c r="A45" s="30"/>
      <c r="B45" s="69" t="s">
        <v>98</v>
      </c>
      <c r="C45" s="214">
        <v>100</v>
      </c>
      <c r="D45" s="10">
        <v>17.76</v>
      </c>
      <c r="E45" s="10">
        <v>12.1</v>
      </c>
      <c r="F45" s="10">
        <v>18.37</v>
      </c>
      <c r="G45" s="10">
        <v>253</v>
      </c>
      <c r="H45" s="10">
        <v>0.24</v>
      </c>
      <c r="I45" s="34">
        <v>237</v>
      </c>
      <c r="J45" s="255" t="s">
        <v>979</v>
      </c>
      <c r="K45" s="37"/>
      <c r="L45" s="37"/>
    </row>
    <row r="46" spans="1:12" ht="13.5" customHeight="1">
      <c r="A46" s="22"/>
      <c r="B46" s="69" t="s">
        <v>98</v>
      </c>
      <c r="C46" s="214">
        <v>50</v>
      </c>
      <c r="D46" s="10">
        <v>8.77</v>
      </c>
      <c r="E46" s="10">
        <v>6.03</v>
      </c>
      <c r="F46" s="10">
        <v>8.58</v>
      </c>
      <c r="G46" s="10">
        <v>124</v>
      </c>
      <c r="H46" s="10">
        <v>0.12</v>
      </c>
      <c r="I46" s="34">
        <v>237</v>
      </c>
      <c r="J46" s="255" t="s">
        <v>980</v>
      </c>
      <c r="K46" s="37"/>
      <c r="L46" s="37"/>
    </row>
    <row r="47" spans="1:12" ht="13.5" customHeight="1">
      <c r="A47" s="22"/>
      <c r="B47" s="69" t="s">
        <v>98</v>
      </c>
      <c r="C47" s="214">
        <v>100</v>
      </c>
      <c r="D47" s="10">
        <v>17.54</v>
      </c>
      <c r="E47" s="10">
        <v>12.05</v>
      </c>
      <c r="F47" s="10">
        <v>17.15</v>
      </c>
      <c r="G47" s="10">
        <v>247</v>
      </c>
      <c r="H47" s="10">
        <v>0.24</v>
      </c>
      <c r="I47" s="34">
        <v>237</v>
      </c>
      <c r="J47" s="255" t="s">
        <v>980</v>
      </c>
      <c r="K47" s="37"/>
      <c r="L47" s="37"/>
    </row>
    <row r="48" spans="1:12" ht="13.5" customHeight="1">
      <c r="A48" s="22"/>
      <c r="B48" s="69" t="s">
        <v>98</v>
      </c>
      <c r="C48" s="215" t="s">
        <v>548</v>
      </c>
      <c r="D48" s="10">
        <v>8.950000000000001</v>
      </c>
      <c r="E48" s="10">
        <v>6.06</v>
      </c>
      <c r="F48" s="10">
        <v>18.96</v>
      </c>
      <c r="G48" s="15">
        <v>165.95499999999998</v>
      </c>
      <c r="H48" s="10">
        <v>0.43</v>
      </c>
      <c r="I48" s="34">
        <v>237</v>
      </c>
      <c r="J48" s="255" t="s">
        <v>981</v>
      </c>
      <c r="K48" s="37"/>
      <c r="L48" s="37"/>
    </row>
    <row r="49" spans="1:12" ht="13.5" customHeight="1">
      <c r="A49" s="22"/>
      <c r="B49" s="69" t="s">
        <v>98</v>
      </c>
      <c r="C49" s="214" t="s">
        <v>982</v>
      </c>
      <c r="D49" s="34">
        <v>17.900000000000002</v>
      </c>
      <c r="E49" s="34">
        <v>12.12</v>
      </c>
      <c r="F49" s="34">
        <v>37.92</v>
      </c>
      <c r="G49" s="34">
        <v>331.90999999999997</v>
      </c>
      <c r="H49" s="34">
        <v>0.86</v>
      </c>
      <c r="I49" s="34">
        <v>237</v>
      </c>
      <c r="J49" s="255" t="s">
        <v>981</v>
      </c>
      <c r="K49" s="37"/>
      <c r="L49" s="37"/>
    </row>
    <row r="50" spans="1:12" ht="13.5" customHeight="1">
      <c r="A50" s="22"/>
      <c r="B50" s="69" t="s">
        <v>98</v>
      </c>
      <c r="C50" s="214" t="s">
        <v>983</v>
      </c>
      <c r="D50" s="35">
        <v>23.228</v>
      </c>
      <c r="E50" s="35">
        <v>15.749999999999998</v>
      </c>
      <c r="F50" s="35">
        <v>43.431</v>
      </c>
      <c r="G50" s="35">
        <v>407.80999999999995</v>
      </c>
      <c r="H50" s="35">
        <v>0.9319999999999999</v>
      </c>
      <c r="I50" s="34">
        <v>237</v>
      </c>
      <c r="J50" s="255" t="s">
        <v>981</v>
      </c>
      <c r="K50" s="37"/>
      <c r="L50" s="37"/>
    </row>
    <row r="51" spans="1:12" ht="13.5" customHeight="1">
      <c r="A51" s="22"/>
      <c r="B51" s="69" t="s">
        <v>98</v>
      </c>
      <c r="C51" s="215" t="s">
        <v>548</v>
      </c>
      <c r="D51" s="35">
        <v>8.895000000000001</v>
      </c>
      <c r="E51" s="35">
        <v>6.0649999999999995</v>
      </c>
      <c r="F51" s="35">
        <v>11.765</v>
      </c>
      <c r="G51" s="35">
        <v>137</v>
      </c>
      <c r="H51" s="35">
        <v>0.255</v>
      </c>
      <c r="I51" s="34">
        <v>237</v>
      </c>
      <c r="J51" s="255" t="s">
        <v>984</v>
      </c>
      <c r="K51" s="37"/>
      <c r="L51" s="37"/>
    </row>
    <row r="52" spans="1:12" ht="13.5" customHeight="1">
      <c r="A52" s="22"/>
      <c r="B52" s="69" t="s">
        <v>98</v>
      </c>
      <c r="C52" s="214" t="s">
        <v>982</v>
      </c>
      <c r="D52" s="34">
        <v>17.790000000000003</v>
      </c>
      <c r="E52" s="34">
        <v>12.129999999999999</v>
      </c>
      <c r="F52" s="34">
        <v>23.53</v>
      </c>
      <c r="G52" s="34">
        <v>274</v>
      </c>
      <c r="H52" s="34">
        <v>0.51</v>
      </c>
      <c r="I52" s="34">
        <v>237</v>
      </c>
      <c r="J52" s="255" t="s">
        <v>984</v>
      </c>
      <c r="K52" s="37"/>
      <c r="L52" s="37"/>
    </row>
    <row r="53" spans="1:12" ht="13.5" customHeight="1">
      <c r="A53" s="22"/>
      <c r="B53" s="69" t="s">
        <v>98</v>
      </c>
      <c r="C53" s="214" t="s">
        <v>983</v>
      </c>
      <c r="D53" s="35">
        <v>23.118000000000002</v>
      </c>
      <c r="E53" s="35">
        <v>15.759999999999998</v>
      </c>
      <c r="F53" s="35">
        <v>29.041</v>
      </c>
      <c r="G53" s="35">
        <v>349.9</v>
      </c>
      <c r="H53" s="35">
        <v>0.582</v>
      </c>
      <c r="I53" s="34">
        <v>237</v>
      </c>
      <c r="J53" s="255" t="s">
        <v>984</v>
      </c>
      <c r="K53" s="37"/>
      <c r="L53" s="37"/>
    </row>
    <row r="54" spans="1:12" ht="13.5" customHeight="1">
      <c r="A54" s="22"/>
      <c r="B54" s="69" t="s">
        <v>98</v>
      </c>
      <c r="C54" s="215" t="s">
        <v>548</v>
      </c>
      <c r="D54" s="15">
        <v>8.785</v>
      </c>
      <c r="E54" s="15">
        <v>6.04</v>
      </c>
      <c r="F54" s="15">
        <v>11.155</v>
      </c>
      <c r="G54" s="15">
        <v>134</v>
      </c>
      <c r="H54" s="15">
        <v>0.255</v>
      </c>
      <c r="I54" s="34">
        <v>237</v>
      </c>
      <c r="J54" s="255" t="s">
        <v>985</v>
      </c>
      <c r="K54" s="37"/>
      <c r="L54" s="37"/>
    </row>
    <row r="55" spans="1:12" ht="13.5" customHeight="1">
      <c r="A55" s="22"/>
      <c r="B55" s="69" t="s">
        <v>98</v>
      </c>
      <c r="C55" s="214" t="s">
        <v>982</v>
      </c>
      <c r="D55" s="34">
        <v>17.57</v>
      </c>
      <c r="E55" s="34">
        <v>12.08</v>
      </c>
      <c r="F55" s="34">
        <v>22.31</v>
      </c>
      <c r="G55" s="34">
        <v>268</v>
      </c>
      <c r="H55" s="34">
        <v>0.51</v>
      </c>
      <c r="I55" s="34">
        <v>237</v>
      </c>
      <c r="J55" s="255" t="s">
        <v>985</v>
      </c>
      <c r="K55" s="37"/>
      <c r="L55" s="37"/>
    </row>
    <row r="56" spans="1:12" ht="13.5" customHeight="1">
      <c r="A56" s="22"/>
      <c r="B56" s="69" t="s">
        <v>98</v>
      </c>
      <c r="C56" s="214" t="s">
        <v>983</v>
      </c>
      <c r="D56" s="35">
        <v>22.832</v>
      </c>
      <c r="E56" s="35">
        <v>15.694999999999999</v>
      </c>
      <c r="F56" s="35">
        <v>27.455</v>
      </c>
      <c r="G56" s="35">
        <v>342.1</v>
      </c>
      <c r="H56" s="35">
        <v>0.5820000000000001</v>
      </c>
      <c r="I56" s="34">
        <v>237</v>
      </c>
      <c r="J56" s="255" t="s">
        <v>985</v>
      </c>
      <c r="K56" s="37"/>
      <c r="L56" s="37"/>
    </row>
    <row r="57" spans="1:12" ht="13.5" customHeight="1">
      <c r="A57" s="22"/>
      <c r="B57" s="69" t="s">
        <v>98</v>
      </c>
      <c r="C57" s="214" t="s">
        <v>548</v>
      </c>
      <c r="D57" s="34">
        <v>8.84</v>
      </c>
      <c r="E57" s="34">
        <v>6.035</v>
      </c>
      <c r="F57" s="34">
        <v>18.35</v>
      </c>
      <c r="G57" s="34">
        <v>162.95499999999998</v>
      </c>
      <c r="H57" s="34">
        <v>0.43</v>
      </c>
      <c r="I57" s="34">
        <v>237</v>
      </c>
      <c r="J57" s="255" t="s">
        <v>986</v>
      </c>
      <c r="K57" s="37"/>
      <c r="L57" s="37"/>
    </row>
    <row r="58" spans="1:12" ht="13.5" customHeight="1">
      <c r="A58" s="22"/>
      <c r="B58" s="69" t="s">
        <v>98</v>
      </c>
      <c r="C58" s="214" t="s">
        <v>982</v>
      </c>
      <c r="D58" s="34">
        <v>17.68</v>
      </c>
      <c r="E58" s="34">
        <v>12.07</v>
      </c>
      <c r="F58" s="34">
        <v>36.7</v>
      </c>
      <c r="G58" s="34">
        <v>325.90999999999997</v>
      </c>
      <c r="H58" s="34">
        <v>0.86</v>
      </c>
      <c r="I58" s="34">
        <v>237</v>
      </c>
      <c r="J58" s="255" t="s">
        <v>986</v>
      </c>
      <c r="K58" s="37"/>
      <c r="L58" s="37"/>
    </row>
    <row r="59" spans="1:12" ht="15">
      <c r="A59" s="30" t="s">
        <v>987</v>
      </c>
      <c r="B59" s="69" t="s">
        <v>988</v>
      </c>
      <c r="C59" s="214">
        <v>50</v>
      </c>
      <c r="D59" s="12">
        <v>6.82</v>
      </c>
      <c r="E59" s="12">
        <v>6.03</v>
      </c>
      <c r="F59" s="12">
        <v>7.37</v>
      </c>
      <c r="G59" s="12">
        <v>111</v>
      </c>
      <c r="H59" s="12">
        <v>0.69</v>
      </c>
      <c r="I59" s="34">
        <v>240</v>
      </c>
      <c r="J59" s="344" t="s">
        <v>94</v>
      </c>
      <c r="K59" s="37"/>
      <c r="L59" s="37"/>
    </row>
    <row r="60" spans="1:12" ht="15">
      <c r="A60" s="30"/>
      <c r="B60" s="69" t="s">
        <v>988</v>
      </c>
      <c r="C60" s="214">
        <v>100</v>
      </c>
      <c r="D60" s="12">
        <v>13.61</v>
      </c>
      <c r="E60" s="12">
        <v>10.67</v>
      </c>
      <c r="F60" s="12">
        <v>14.63</v>
      </c>
      <c r="G60" s="12">
        <v>209</v>
      </c>
      <c r="H60" s="12">
        <v>1.33</v>
      </c>
      <c r="I60" s="34">
        <v>240</v>
      </c>
      <c r="J60" s="344" t="s">
        <v>94</v>
      </c>
      <c r="K60" s="37"/>
      <c r="L60" s="37"/>
    </row>
    <row r="61" spans="1:12" ht="15">
      <c r="A61" s="30"/>
      <c r="B61" s="362" t="s">
        <v>988</v>
      </c>
      <c r="C61" s="363">
        <v>120</v>
      </c>
      <c r="D61" s="364">
        <f>SUM(D62*1.2)</f>
        <v>16.331999999999997</v>
      </c>
      <c r="E61" s="364">
        <f>SUM(E62*1.2)</f>
        <v>12.804</v>
      </c>
      <c r="F61" s="364">
        <f>SUM(F62*1.2)</f>
        <v>17.556</v>
      </c>
      <c r="G61" s="364">
        <f>SUM(G62*1.2)</f>
        <v>250.79999999999998</v>
      </c>
      <c r="H61" s="364">
        <f>SUM(H62*1.2)</f>
        <v>1.596</v>
      </c>
      <c r="I61" s="365">
        <v>240</v>
      </c>
      <c r="J61" s="366" t="s">
        <v>1663</v>
      </c>
      <c r="K61" s="37"/>
      <c r="L61" s="37"/>
    </row>
    <row r="62" spans="1:12" ht="15">
      <c r="A62" s="30"/>
      <c r="B62" s="362" t="s">
        <v>988</v>
      </c>
      <c r="C62" s="363">
        <v>100</v>
      </c>
      <c r="D62" s="367">
        <v>13.61</v>
      </c>
      <c r="E62" s="367">
        <v>10.67</v>
      </c>
      <c r="F62" s="367">
        <v>14.63</v>
      </c>
      <c r="G62" s="367">
        <v>209</v>
      </c>
      <c r="H62" s="367">
        <v>1.33</v>
      </c>
      <c r="I62" s="365">
        <v>240</v>
      </c>
      <c r="J62" s="366" t="s">
        <v>1663</v>
      </c>
      <c r="K62" s="37"/>
      <c r="L62" s="37"/>
    </row>
    <row r="63" spans="1:12" ht="15">
      <c r="A63" s="30"/>
      <c r="B63" s="362" t="s">
        <v>988</v>
      </c>
      <c r="C63" s="363">
        <v>160</v>
      </c>
      <c r="D63" s="364">
        <f>SUM(D62*1.6)</f>
        <v>21.776</v>
      </c>
      <c r="E63" s="364">
        <f>SUM(E62*1.6)</f>
        <v>17.072</v>
      </c>
      <c r="F63" s="364">
        <f>SUM(F62*1.6)</f>
        <v>23.408</v>
      </c>
      <c r="G63" s="364">
        <f>SUM(G62*1.6)</f>
        <v>334.40000000000003</v>
      </c>
      <c r="H63" s="364">
        <f>SUM(H62*1.6)</f>
        <v>2.128</v>
      </c>
      <c r="I63" s="365">
        <v>240</v>
      </c>
      <c r="J63" s="366" t="s">
        <v>1663</v>
      </c>
      <c r="K63" s="37"/>
      <c r="L63" s="37"/>
    </row>
    <row r="64" spans="1:12" ht="15">
      <c r="A64" s="22"/>
      <c r="B64" s="69" t="s">
        <v>988</v>
      </c>
      <c r="C64" s="215">
        <v>65</v>
      </c>
      <c r="D64" s="12">
        <v>7.1</v>
      </c>
      <c r="E64" s="12">
        <v>6.02</v>
      </c>
      <c r="F64" s="11">
        <v>9.325</v>
      </c>
      <c r="G64" s="12">
        <v>119.88</v>
      </c>
      <c r="H64" s="11">
        <v>0.7150000000000001</v>
      </c>
      <c r="I64" s="34">
        <v>240</v>
      </c>
      <c r="J64" s="69" t="s">
        <v>973</v>
      </c>
      <c r="K64" s="37"/>
      <c r="L64" s="37"/>
    </row>
    <row r="65" spans="1:12" ht="15">
      <c r="A65" s="22"/>
      <c r="B65" s="69" t="s">
        <v>988</v>
      </c>
      <c r="C65" s="214">
        <v>130</v>
      </c>
      <c r="D65" s="31">
        <v>14.2</v>
      </c>
      <c r="E65" s="31">
        <v>12.04</v>
      </c>
      <c r="F65" s="31">
        <v>18.65</v>
      </c>
      <c r="G65" s="31">
        <v>239.76</v>
      </c>
      <c r="H65" s="31">
        <v>1.4300000000000002</v>
      </c>
      <c r="I65" s="34">
        <v>240</v>
      </c>
      <c r="J65" s="69" t="s">
        <v>973</v>
      </c>
      <c r="K65" s="37"/>
      <c r="L65" s="37"/>
    </row>
    <row r="66" spans="1:12" ht="15">
      <c r="A66" s="22"/>
      <c r="B66" s="69" t="s">
        <v>988</v>
      </c>
      <c r="C66" s="214">
        <v>65</v>
      </c>
      <c r="D66" s="32">
        <v>6.875</v>
      </c>
      <c r="E66" s="32">
        <v>5.345</v>
      </c>
      <c r="F66" s="32">
        <v>17.09</v>
      </c>
      <c r="G66" s="32">
        <v>143.95499999999998</v>
      </c>
      <c r="H66" s="32">
        <v>0.9750000000000001</v>
      </c>
      <c r="I66" s="34">
        <v>240</v>
      </c>
      <c r="J66" s="69" t="s">
        <v>989</v>
      </c>
      <c r="K66" s="37"/>
      <c r="L66" s="37"/>
    </row>
    <row r="67" spans="1:12" ht="15">
      <c r="A67" s="22"/>
      <c r="B67" s="69" t="s">
        <v>988</v>
      </c>
      <c r="C67" s="214">
        <v>130</v>
      </c>
      <c r="D67" s="31">
        <v>13.75</v>
      </c>
      <c r="E67" s="31">
        <v>10.69</v>
      </c>
      <c r="F67" s="31">
        <v>34.18</v>
      </c>
      <c r="G67" s="31">
        <v>287.90999999999997</v>
      </c>
      <c r="H67" s="31">
        <v>1.9500000000000002</v>
      </c>
      <c r="I67" s="34">
        <v>240</v>
      </c>
      <c r="J67" s="69" t="s">
        <v>989</v>
      </c>
      <c r="K67" s="37"/>
      <c r="L67" s="37"/>
    </row>
    <row r="68" spans="1:12" ht="15">
      <c r="A68" s="22"/>
      <c r="B68" s="69" t="s">
        <v>988</v>
      </c>
      <c r="C68" s="214">
        <v>65</v>
      </c>
      <c r="D68" s="31">
        <v>6.819999999999999</v>
      </c>
      <c r="E68" s="31">
        <v>5.35</v>
      </c>
      <c r="F68" s="32">
        <v>9.895</v>
      </c>
      <c r="G68" s="31">
        <v>115</v>
      </c>
      <c r="H68" s="31">
        <v>0.8</v>
      </c>
      <c r="I68" s="34">
        <v>240</v>
      </c>
      <c r="J68" s="69" t="s">
        <v>990</v>
      </c>
      <c r="K68" s="37"/>
      <c r="L68" s="37"/>
    </row>
    <row r="69" spans="1:12" ht="15">
      <c r="A69" s="22"/>
      <c r="B69" s="69" t="s">
        <v>988</v>
      </c>
      <c r="C69" s="214">
        <v>130</v>
      </c>
      <c r="D69" s="31">
        <v>13.639999999999999</v>
      </c>
      <c r="E69" s="31">
        <v>10.7</v>
      </c>
      <c r="F69" s="31">
        <v>19.79</v>
      </c>
      <c r="G69" s="31">
        <v>230</v>
      </c>
      <c r="H69" s="31">
        <v>1.6</v>
      </c>
      <c r="I69" s="34">
        <v>240</v>
      </c>
      <c r="J69" s="69" t="s">
        <v>990</v>
      </c>
      <c r="K69" s="37"/>
      <c r="L69" s="37"/>
    </row>
    <row r="70" spans="1:12" ht="15">
      <c r="A70" s="30" t="s">
        <v>991</v>
      </c>
      <c r="B70" s="69" t="s">
        <v>992</v>
      </c>
      <c r="C70" s="214">
        <v>50</v>
      </c>
      <c r="D70" s="12">
        <v>7.39</v>
      </c>
      <c r="E70" s="12">
        <v>5.56</v>
      </c>
      <c r="F70" s="12">
        <v>15.84</v>
      </c>
      <c r="G70" s="12">
        <v>143</v>
      </c>
      <c r="H70" s="12">
        <v>0.08</v>
      </c>
      <c r="I70" s="34">
        <v>241</v>
      </c>
      <c r="J70" s="344" t="s">
        <v>993</v>
      </c>
      <c r="K70" s="37"/>
      <c r="L70" s="37"/>
    </row>
    <row r="71" spans="1:12" ht="15">
      <c r="A71" s="30"/>
      <c r="B71" s="69" t="s">
        <v>992</v>
      </c>
      <c r="C71" s="214">
        <v>100</v>
      </c>
      <c r="D71" s="12">
        <v>14.87</v>
      </c>
      <c r="E71" s="12">
        <v>10.18</v>
      </c>
      <c r="F71" s="12">
        <v>31.38</v>
      </c>
      <c r="G71" s="12">
        <v>277</v>
      </c>
      <c r="H71" s="12">
        <v>0.17</v>
      </c>
      <c r="I71" s="34">
        <v>241</v>
      </c>
      <c r="J71" s="344" t="s">
        <v>993</v>
      </c>
      <c r="K71" s="37"/>
      <c r="L71" s="37"/>
    </row>
    <row r="72" spans="1:12" ht="15">
      <c r="A72" s="22"/>
      <c r="B72" s="69" t="s">
        <v>992</v>
      </c>
      <c r="C72" s="215">
        <v>65</v>
      </c>
      <c r="D72" s="12">
        <v>7.7299999999999995</v>
      </c>
      <c r="E72" s="11">
        <v>5.775</v>
      </c>
      <c r="F72" s="12">
        <v>17.7</v>
      </c>
      <c r="G72" s="12">
        <v>153.88</v>
      </c>
      <c r="H72" s="11">
        <v>0.135</v>
      </c>
      <c r="I72" s="34">
        <v>241</v>
      </c>
      <c r="J72" s="69" t="s">
        <v>973</v>
      </c>
      <c r="K72" s="37"/>
      <c r="L72" s="37"/>
    </row>
    <row r="73" spans="1:12" ht="15">
      <c r="A73" s="22"/>
      <c r="B73" s="69" t="s">
        <v>992</v>
      </c>
      <c r="C73" s="214">
        <v>130</v>
      </c>
      <c r="D73" s="31">
        <v>15.459999999999999</v>
      </c>
      <c r="E73" s="31">
        <v>11.55</v>
      </c>
      <c r="F73" s="31">
        <v>35.4</v>
      </c>
      <c r="G73" s="31">
        <v>307.76</v>
      </c>
      <c r="H73" s="31">
        <v>0.27</v>
      </c>
      <c r="I73" s="34">
        <v>241</v>
      </c>
      <c r="J73" s="69" t="s">
        <v>973</v>
      </c>
      <c r="K73" s="37"/>
      <c r="L73" s="37"/>
    </row>
    <row r="74" spans="1:12" ht="15">
      <c r="A74" s="22"/>
      <c r="B74" s="69" t="s">
        <v>178</v>
      </c>
      <c r="C74" s="214">
        <v>100</v>
      </c>
      <c r="D74" s="31">
        <v>16</v>
      </c>
      <c r="E74" s="31">
        <v>12</v>
      </c>
      <c r="F74" s="31">
        <v>18</v>
      </c>
      <c r="G74" s="31">
        <v>237.3</v>
      </c>
      <c r="H74" s="31">
        <v>0.22</v>
      </c>
      <c r="I74" s="34">
        <v>543</v>
      </c>
      <c r="J74" s="69"/>
      <c r="K74" s="37"/>
      <c r="L74" s="37"/>
    </row>
    <row r="75" spans="1:12" ht="15">
      <c r="A75" s="30" t="s">
        <v>994</v>
      </c>
      <c r="B75" s="69" t="s">
        <v>178</v>
      </c>
      <c r="C75" s="213">
        <v>150</v>
      </c>
      <c r="D75" s="36">
        <v>24</v>
      </c>
      <c r="E75" s="36">
        <v>18</v>
      </c>
      <c r="F75" s="36">
        <v>27</v>
      </c>
      <c r="G75" s="36">
        <v>356</v>
      </c>
      <c r="H75" s="36">
        <v>0.33</v>
      </c>
      <c r="I75" s="34">
        <v>543</v>
      </c>
      <c r="J75" s="37"/>
      <c r="K75" s="37"/>
      <c r="L75" s="37"/>
    </row>
    <row r="76" spans="1:12" ht="15">
      <c r="A76" s="22"/>
      <c r="B76" s="69" t="s">
        <v>178</v>
      </c>
      <c r="C76" s="213">
        <v>135</v>
      </c>
      <c r="D76" s="36">
        <v>22</v>
      </c>
      <c r="E76" s="36">
        <v>16</v>
      </c>
      <c r="F76" s="36">
        <v>24</v>
      </c>
      <c r="G76" s="36">
        <v>320</v>
      </c>
      <c r="H76" s="36">
        <v>0.3</v>
      </c>
      <c r="I76" s="34">
        <v>543</v>
      </c>
      <c r="J76" s="37"/>
      <c r="K76" s="37"/>
      <c r="L76" s="37"/>
    </row>
    <row r="77" spans="1:12" ht="15">
      <c r="A77" s="22"/>
      <c r="B77" s="69" t="s">
        <v>178</v>
      </c>
      <c r="C77" s="213">
        <f aca="true" t="shared" si="1" ref="C77:H77">SUM(C75/15*20)</f>
        <v>200</v>
      </c>
      <c r="D77" s="53">
        <f t="shared" si="1"/>
        <v>32</v>
      </c>
      <c r="E77" s="53">
        <f t="shared" si="1"/>
        <v>24</v>
      </c>
      <c r="F77" s="53">
        <f t="shared" si="1"/>
        <v>36</v>
      </c>
      <c r="G77" s="54">
        <f t="shared" si="1"/>
        <v>474.6666666666667</v>
      </c>
      <c r="H77" s="53">
        <f t="shared" si="1"/>
        <v>0.44000000000000006</v>
      </c>
      <c r="I77" s="34">
        <v>543</v>
      </c>
      <c r="J77" s="37"/>
      <c r="K77" s="37"/>
      <c r="L77" s="37"/>
    </row>
    <row r="78" spans="1:12" ht="15">
      <c r="A78" s="22"/>
      <c r="B78" s="69" t="s">
        <v>178</v>
      </c>
      <c r="C78" s="213">
        <f aca="true" t="shared" si="2" ref="C78:H78">SUM(C77/20*18)</f>
        <v>180</v>
      </c>
      <c r="D78" s="53">
        <f t="shared" si="2"/>
        <v>28.8</v>
      </c>
      <c r="E78" s="53">
        <f t="shared" si="2"/>
        <v>21.599999999999998</v>
      </c>
      <c r="F78" s="53">
        <f t="shared" si="2"/>
        <v>32.4</v>
      </c>
      <c r="G78" s="53">
        <f t="shared" si="2"/>
        <v>427.20000000000005</v>
      </c>
      <c r="H78" s="53">
        <f t="shared" si="2"/>
        <v>0.396</v>
      </c>
      <c r="I78" s="34">
        <v>543</v>
      </c>
      <c r="J78" s="325"/>
      <c r="K78" s="325"/>
      <c r="L78" s="325"/>
    </row>
    <row r="79" spans="1:12" ht="26.25" customHeight="1">
      <c r="A79" s="22"/>
      <c r="B79" s="38" t="s">
        <v>1684</v>
      </c>
      <c r="C79" s="198">
        <v>150</v>
      </c>
      <c r="D79" s="12">
        <v>19.3</v>
      </c>
      <c r="E79" s="12">
        <v>10.2</v>
      </c>
      <c r="F79" s="12">
        <v>56.6</v>
      </c>
      <c r="G79" s="12">
        <v>398.9</v>
      </c>
      <c r="H79" s="12">
        <v>1.26</v>
      </c>
      <c r="I79" s="12">
        <v>24</v>
      </c>
      <c r="J79" s="387"/>
      <c r="K79" s="387"/>
      <c r="L79" s="387"/>
    </row>
    <row r="80" spans="1:12" ht="30.75">
      <c r="A80" s="22"/>
      <c r="B80" s="38" t="s">
        <v>1684</v>
      </c>
      <c r="C80" s="198">
        <v>225</v>
      </c>
      <c r="D80" s="12">
        <v>28.9</v>
      </c>
      <c r="E80" s="12">
        <v>15.3</v>
      </c>
      <c r="F80" s="12">
        <v>72.9</v>
      </c>
      <c r="G80" s="12">
        <v>519.5</v>
      </c>
      <c r="H80" s="12">
        <v>1.86</v>
      </c>
      <c r="I80" s="12">
        <v>24</v>
      </c>
      <c r="J80" s="387"/>
      <c r="K80" s="387"/>
      <c r="L80" s="387"/>
    </row>
    <row r="81" spans="1:12" ht="30.75">
      <c r="A81" s="22"/>
      <c r="B81" s="38" t="s">
        <v>1685</v>
      </c>
      <c r="C81" s="198">
        <v>150</v>
      </c>
      <c r="D81" s="12">
        <v>19.6</v>
      </c>
      <c r="E81" s="12">
        <v>10.2</v>
      </c>
      <c r="F81" s="12">
        <v>35.2</v>
      </c>
      <c r="G81" s="12">
        <v>313.89</v>
      </c>
      <c r="H81" s="12">
        <v>0.46</v>
      </c>
      <c r="I81" s="12">
        <v>24</v>
      </c>
      <c r="J81" s="387"/>
      <c r="K81" s="387"/>
      <c r="L81" s="387"/>
    </row>
    <row r="82" spans="1:12" ht="30.75">
      <c r="A82" s="22"/>
      <c r="B82" s="38" t="s">
        <v>1685</v>
      </c>
      <c r="C82" s="198">
        <v>225</v>
      </c>
      <c r="D82" s="12">
        <v>29.4</v>
      </c>
      <c r="E82" s="12">
        <v>15.3</v>
      </c>
      <c r="F82" s="12">
        <v>52.8</v>
      </c>
      <c r="G82" s="12">
        <v>470.84</v>
      </c>
      <c r="H82" s="12">
        <v>0.69</v>
      </c>
      <c r="I82" s="12">
        <v>24</v>
      </c>
      <c r="J82" s="387"/>
      <c r="K82" s="387"/>
      <c r="L82" s="387"/>
    </row>
    <row r="83" spans="1:12" ht="15">
      <c r="A83" s="22"/>
      <c r="J83" s="387"/>
      <c r="K83" s="387"/>
      <c r="L83" s="387"/>
    </row>
    <row r="84" spans="1:12" ht="15">
      <c r="A84" s="22"/>
      <c r="J84" s="387"/>
      <c r="K84" s="387"/>
      <c r="L84" s="387"/>
    </row>
    <row r="85" spans="1:12" ht="15">
      <c r="A85" s="22"/>
      <c r="J85" s="387"/>
      <c r="K85" s="387"/>
      <c r="L85" s="387"/>
    </row>
    <row r="86" spans="1:12" ht="15">
      <c r="A86" s="22"/>
      <c r="J86" s="387"/>
      <c r="K86" s="387"/>
      <c r="L86" s="387"/>
    </row>
    <row r="87" spans="1:12" ht="15">
      <c r="A87" s="22"/>
      <c r="J87" s="387"/>
      <c r="K87" s="387"/>
      <c r="L87" s="387"/>
    </row>
    <row r="88" spans="1:12" ht="15">
      <c r="A88" s="22"/>
      <c r="J88" s="387"/>
      <c r="K88" s="387"/>
      <c r="L88" s="387"/>
    </row>
    <row r="89" spans="1:12" ht="15">
      <c r="A89" s="22"/>
      <c r="J89" s="387"/>
      <c r="K89" s="387"/>
      <c r="L89" s="387"/>
    </row>
    <row r="90" spans="1:12" ht="15">
      <c r="A90" s="22"/>
      <c r="J90" s="387"/>
      <c r="K90" s="387"/>
      <c r="L90" s="387"/>
    </row>
  </sheetData>
  <sheetProtection/>
  <mergeCells count="6">
    <mergeCell ref="I1:I2"/>
    <mergeCell ref="H1:H2"/>
    <mergeCell ref="A1:A2"/>
    <mergeCell ref="B1:B2"/>
    <mergeCell ref="C1:C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B124">
      <selection activeCell="B148" sqref="B148:I148"/>
    </sheetView>
  </sheetViews>
  <sheetFormatPr defaultColWidth="10.375" defaultRowHeight="12.75"/>
  <cols>
    <col min="1" max="1" width="10.375" style="20" hidden="1" customWidth="1"/>
    <col min="2" max="2" width="41.375" style="87" customWidth="1"/>
    <col min="3" max="3" width="10.375" style="102" customWidth="1"/>
    <col min="4" max="6" width="10.50390625" style="95" bestFit="1" customWidth="1"/>
    <col min="7" max="7" width="10.625" style="95" bestFit="1" customWidth="1"/>
    <col min="8" max="8" width="10.50390625" style="95" bestFit="1" customWidth="1"/>
    <col min="9" max="9" width="10.375" style="87" customWidth="1"/>
    <col min="10" max="16384" width="10.375" style="20" customWidth="1"/>
  </cols>
  <sheetData>
    <row r="1" spans="1:10" ht="15" customHeight="1">
      <c r="A1" s="418"/>
      <c r="B1" s="426" t="s">
        <v>564</v>
      </c>
      <c r="C1" s="435" t="s">
        <v>563</v>
      </c>
      <c r="D1" s="426" t="s">
        <v>423</v>
      </c>
      <c r="E1" s="426"/>
      <c r="F1" s="426"/>
      <c r="G1" s="426"/>
      <c r="H1" s="443" t="s">
        <v>424</v>
      </c>
      <c r="I1" s="426"/>
      <c r="J1" s="426"/>
    </row>
    <row r="2" spans="1:10" ht="15">
      <c r="A2" s="418"/>
      <c r="B2" s="426"/>
      <c r="C2" s="435"/>
      <c r="D2" s="12" t="s">
        <v>565</v>
      </c>
      <c r="E2" s="12" t="s">
        <v>566</v>
      </c>
      <c r="F2" s="12" t="s">
        <v>567</v>
      </c>
      <c r="G2" s="12" t="s">
        <v>428</v>
      </c>
      <c r="H2" s="443"/>
      <c r="I2" s="426"/>
      <c r="J2" s="426"/>
    </row>
    <row r="3" spans="1:10" ht="14.25" customHeight="1">
      <c r="A3" s="71" t="s">
        <v>568</v>
      </c>
      <c r="B3" s="37" t="s">
        <v>306</v>
      </c>
      <c r="C3" s="198">
        <v>105</v>
      </c>
      <c r="D3" s="11">
        <v>2.05</v>
      </c>
      <c r="E3" s="11">
        <v>3.96</v>
      </c>
      <c r="F3" s="11">
        <v>16.12</v>
      </c>
      <c r="G3" s="21">
        <v>108</v>
      </c>
      <c r="H3" s="11">
        <v>14.7</v>
      </c>
      <c r="I3" s="10">
        <v>125</v>
      </c>
      <c r="J3" s="37"/>
    </row>
    <row r="4" spans="1:10" ht="15">
      <c r="A4" s="5"/>
      <c r="B4" s="37" t="s">
        <v>306</v>
      </c>
      <c r="C4" s="198">
        <v>155</v>
      </c>
      <c r="D4" s="11">
        <v>3.05</v>
      </c>
      <c r="E4" s="11">
        <v>4.17</v>
      </c>
      <c r="F4" s="11">
        <v>24.08</v>
      </c>
      <c r="G4" s="21">
        <v>146</v>
      </c>
      <c r="H4" s="11">
        <v>21.98</v>
      </c>
      <c r="I4" s="10">
        <v>125</v>
      </c>
      <c r="J4" s="37"/>
    </row>
    <row r="5" spans="1:10" ht="15">
      <c r="A5" s="5" t="s">
        <v>571</v>
      </c>
      <c r="B5" s="37" t="s">
        <v>418</v>
      </c>
      <c r="C5" s="198">
        <v>100</v>
      </c>
      <c r="D5" s="12">
        <v>2.25</v>
      </c>
      <c r="E5" s="12">
        <v>4.57</v>
      </c>
      <c r="F5" s="11">
        <v>12.2</v>
      </c>
      <c r="G5" s="21">
        <v>99</v>
      </c>
      <c r="H5" s="12">
        <v>10.48</v>
      </c>
      <c r="I5" s="10">
        <v>126</v>
      </c>
      <c r="J5" s="37"/>
    </row>
    <row r="6" spans="1:10" ht="15">
      <c r="A6" s="5"/>
      <c r="B6" s="37" t="s">
        <v>418</v>
      </c>
      <c r="C6" s="198">
        <v>150</v>
      </c>
      <c r="D6" s="11">
        <v>3.33</v>
      </c>
      <c r="E6" s="11">
        <v>5.07</v>
      </c>
      <c r="F6" s="11">
        <v>18.18</v>
      </c>
      <c r="G6" s="21">
        <v>132</v>
      </c>
      <c r="H6" s="11">
        <v>15.65</v>
      </c>
      <c r="I6" s="10">
        <v>126</v>
      </c>
      <c r="J6" s="37"/>
    </row>
    <row r="7" spans="1:10" ht="15">
      <c r="A7" s="5" t="s">
        <v>574</v>
      </c>
      <c r="B7" s="37" t="s">
        <v>238</v>
      </c>
      <c r="C7" s="198">
        <v>105</v>
      </c>
      <c r="D7" s="11">
        <v>1.45</v>
      </c>
      <c r="E7" s="11">
        <v>3.36</v>
      </c>
      <c r="F7" s="11">
        <v>3.98</v>
      </c>
      <c r="G7" s="21">
        <v>52</v>
      </c>
      <c r="H7" s="13">
        <v>25</v>
      </c>
      <c r="I7" s="10">
        <v>127</v>
      </c>
      <c r="J7" s="16" t="s">
        <v>575</v>
      </c>
    </row>
    <row r="8" spans="1:14" ht="15">
      <c r="A8" s="5"/>
      <c r="B8" s="37" t="s">
        <v>162</v>
      </c>
      <c r="C8" s="198">
        <v>155</v>
      </c>
      <c r="D8" s="11">
        <v>2.16</v>
      </c>
      <c r="E8" s="11">
        <v>3.41</v>
      </c>
      <c r="F8" s="11">
        <v>5.97</v>
      </c>
      <c r="G8" s="21">
        <v>63</v>
      </c>
      <c r="H8" s="13">
        <v>38</v>
      </c>
      <c r="I8" s="10">
        <v>127</v>
      </c>
      <c r="J8" s="16" t="s">
        <v>575</v>
      </c>
      <c r="N8" s="22"/>
    </row>
    <row r="9" spans="1:10" ht="15">
      <c r="A9" s="22"/>
      <c r="B9" s="37" t="s">
        <v>237</v>
      </c>
      <c r="C9" s="198">
        <v>115</v>
      </c>
      <c r="D9" s="10">
        <v>1.64</v>
      </c>
      <c r="E9" s="15">
        <v>0.81</v>
      </c>
      <c r="F9" s="15">
        <v>4.83</v>
      </c>
      <c r="G9" s="17">
        <v>33</v>
      </c>
      <c r="H9" s="18">
        <v>25</v>
      </c>
      <c r="I9" s="10">
        <v>127</v>
      </c>
      <c r="J9" s="16" t="s">
        <v>577</v>
      </c>
    </row>
    <row r="10" spans="1:10" ht="15">
      <c r="A10" s="22"/>
      <c r="B10" s="37" t="s">
        <v>237</v>
      </c>
      <c r="C10" s="198">
        <v>180</v>
      </c>
      <c r="D10" s="10">
        <v>2.57</v>
      </c>
      <c r="E10" s="15">
        <v>1.57</v>
      </c>
      <c r="F10" s="15">
        <v>7.71</v>
      </c>
      <c r="G10" s="17">
        <v>53</v>
      </c>
      <c r="H10" s="18">
        <v>38</v>
      </c>
      <c r="I10" s="10">
        <v>127</v>
      </c>
      <c r="J10" s="16" t="s">
        <v>577</v>
      </c>
    </row>
    <row r="11" spans="1:10" ht="15">
      <c r="A11" s="22"/>
      <c r="B11" s="37" t="s">
        <v>237</v>
      </c>
      <c r="C11" s="198">
        <v>115</v>
      </c>
      <c r="D11" s="15">
        <v>1.57</v>
      </c>
      <c r="E11" s="15">
        <v>0.77</v>
      </c>
      <c r="F11" s="15">
        <v>4.73</v>
      </c>
      <c r="G11" s="17">
        <v>32</v>
      </c>
      <c r="H11" s="18">
        <v>25</v>
      </c>
      <c r="I11" s="10">
        <v>127</v>
      </c>
      <c r="J11" s="16" t="s">
        <v>579</v>
      </c>
    </row>
    <row r="12" spans="1:10" ht="15">
      <c r="A12" s="22"/>
      <c r="B12" s="37" t="s">
        <v>237</v>
      </c>
      <c r="C12" s="198">
        <v>180</v>
      </c>
      <c r="D12" s="15">
        <v>2.43</v>
      </c>
      <c r="E12" s="15">
        <v>1.5</v>
      </c>
      <c r="F12" s="15">
        <v>7.5</v>
      </c>
      <c r="G12" s="17">
        <v>53</v>
      </c>
      <c r="H12" s="18">
        <v>38</v>
      </c>
      <c r="I12" s="10">
        <v>127</v>
      </c>
      <c r="J12" s="16" t="s">
        <v>579</v>
      </c>
    </row>
    <row r="13" spans="1:10" ht="15">
      <c r="A13" s="5" t="s">
        <v>580</v>
      </c>
      <c r="B13" s="37" t="s">
        <v>581</v>
      </c>
      <c r="C13" s="198">
        <v>100</v>
      </c>
      <c r="D13" s="10">
        <v>1.23</v>
      </c>
      <c r="E13" s="15">
        <v>4.11</v>
      </c>
      <c r="F13" s="15">
        <v>6.68</v>
      </c>
      <c r="G13" s="17">
        <v>69</v>
      </c>
      <c r="H13" s="18">
        <v>6.14</v>
      </c>
      <c r="I13" s="10">
        <v>129</v>
      </c>
      <c r="J13" s="16" t="s">
        <v>577</v>
      </c>
    </row>
    <row r="14" spans="1:10" ht="15">
      <c r="A14" s="5"/>
      <c r="B14" s="37" t="s">
        <v>581</v>
      </c>
      <c r="C14" s="198">
        <v>150</v>
      </c>
      <c r="D14" s="10">
        <v>1.81</v>
      </c>
      <c r="E14" s="15">
        <v>6.39</v>
      </c>
      <c r="F14" s="15">
        <v>9.91</v>
      </c>
      <c r="G14" s="17">
        <v>104</v>
      </c>
      <c r="H14" s="18">
        <v>9.29</v>
      </c>
      <c r="I14" s="10">
        <v>129</v>
      </c>
      <c r="J14" s="16" t="s">
        <v>577</v>
      </c>
    </row>
    <row r="15" spans="1:10" ht="15">
      <c r="A15" s="22"/>
      <c r="B15" s="37" t="s">
        <v>581</v>
      </c>
      <c r="C15" s="198">
        <v>100</v>
      </c>
      <c r="D15" s="15">
        <v>1.78</v>
      </c>
      <c r="E15" s="15">
        <v>5.03</v>
      </c>
      <c r="F15" s="15">
        <v>8</v>
      </c>
      <c r="G15" s="17">
        <v>84</v>
      </c>
      <c r="H15" s="18">
        <v>6.2</v>
      </c>
      <c r="I15" s="10">
        <v>129</v>
      </c>
      <c r="J15" s="16" t="s">
        <v>582</v>
      </c>
    </row>
    <row r="16" spans="1:10" ht="15">
      <c r="A16" s="22"/>
      <c r="B16" s="37" t="s">
        <v>581</v>
      </c>
      <c r="C16" s="198">
        <v>150</v>
      </c>
      <c r="D16" s="15">
        <v>2.08</v>
      </c>
      <c r="E16" s="15">
        <v>6.53</v>
      </c>
      <c r="F16" s="15">
        <v>10.31</v>
      </c>
      <c r="G16" s="17">
        <v>108</v>
      </c>
      <c r="H16" s="18">
        <v>9.3</v>
      </c>
      <c r="I16" s="10">
        <v>129</v>
      </c>
      <c r="J16" s="16" t="s">
        <v>582</v>
      </c>
    </row>
    <row r="17" spans="1:10" ht="15">
      <c r="A17" s="5" t="s">
        <v>583</v>
      </c>
      <c r="B17" s="37" t="s">
        <v>86</v>
      </c>
      <c r="C17" s="198">
        <v>100</v>
      </c>
      <c r="D17" s="11">
        <v>1.98</v>
      </c>
      <c r="E17" s="11">
        <v>3.71</v>
      </c>
      <c r="F17" s="11">
        <v>9.49</v>
      </c>
      <c r="G17" s="21">
        <v>79</v>
      </c>
      <c r="H17" s="13">
        <v>16.37</v>
      </c>
      <c r="I17" s="10">
        <v>132</v>
      </c>
      <c r="J17" s="37"/>
    </row>
    <row r="18" spans="1:10" ht="15">
      <c r="A18" s="5"/>
      <c r="B18" s="37" t="s">
        <v>86</v>
      </c>
      <c r="C18" s="198">
        <v>150</v>
      </c>
      <c r="D18" s="11">
        <v>3.13</v>
      </c>
      <c r="E18" s="11">
        <v>5.56</v>
      </c>
      <c r="F18" s="11">
        <v>14.38</v>
      </c>
      <c r="G18" s="21">
        <v>120</v>
      </c>
      <c r="H18" s="13">
        <v>24.99</v>
      </c>
      <c r="I18" s="10">
        <v>132</v>
      </c>
      <c r="J18" s="37"/>
    </row>
    <row r="19" spans="1:10" ht="15">
      <c r="A19" s="5" t="s">
        <v>584</v>
      </c>
      <c r="B19" s="37" t="s">
        <v>585</v>
      </c>
      <c r="C19" s="198">
        <v>100</v>
      </c>
      <c r="D19" s="10">
        <v>2.14</v>
      </c>
      <c r="E19" s="15">
        <v>5.93</v>
      </c>
      <c r="F19" s="15">
        <v>15.53</v>
      </c>
      <c r="G19" s="17">
        <v>124</v>
      </c>
      <c r="H19" s="18">
        <v>7.28</v>
      </c>
      <c r="I19" s="10">
        <v>133</v>
      </c>
      <c r="J19" s="16" t="s">
        <v>579</v>
      </c>
    </row>
    <row r="20" spans="1:10" ht="15">
      <c r="A20" s="5"/>
      <c r="B20" s="37" t="s">
        <v>585</v>
      </c>
      <c r="C20" s="198">
        <f>SUM(C19/10*18)</f>
        <v>180</v>
      </c>
      <c r="D20" s="12">
        <v>3.8520000000000003</v>
      </c>
      <c r="E20" s="12">
        <v>10.674</v>
      </c>
      <c r="F20" s="12">
        <v>27.954</v>
      </c>
      <c r="G20" s="12">
        <v>223.2</v>
      </c>
      <c r="H20" s="12">
        <v>13.104</v>
      </c>
      <c r="I20" s="10">
        <v>133</v>
      </c>
      <c r="J20" s="16" t="s">
        <v>579</v>
      </c>
    </row>
    <row r="21" spans="1:10" ht="15">
      <c r="A21" s="5"/>
      <c r="B21" s="37" t="s">
        <v>585</v>
      </c>
      <c r="C21" s="198">
        <f>SUM(C19*2)</f>
        <v>200</v>
      </c>
      <c r="D21" s="12">
        <v>4.28</v>
      </c>
      <c r="E21" s="12">
        <v>11.86</v>
      </c>
      <c r="F21" s="12">
        <v>31.06</v>
      </c>
      <c r="G21" s="12">
        <v>248</v>
      </c>
      <c r="H21" s="12">
        <v>14.56</v>
      </c>
      <c r="I21" s="10">
        <v>133</v>
      </c>
      <c r="J21" s="16" t="s">
        <v>579</v>
      </c>
    </row>
    <row r="22" spans="1:10" ht="15">
      <c r="A22" s="5"/>
      <c r="B22" s="37" t="s">
        <v>585</v>
      </c>
      <c r="C22" s="198">
        <v>150</v>
      </c>
      <c r="D22" s="10">
        <v>3.22</v>
      </c>
      <c r="E22" s="15">
        <v>9.36</v>
      </c>
      <c r="F22" s="15">
        <v>23.29</v>
      </c>
      <c r="G22" s="17">
        <v>190</v>
      </c>
      <c r="H22" s="18">
        <v>10.91</v>
      </c>
      <c r="I22" s="10">
        <v>133</v>
      </c>
      <c r="J22" s="16" t="s">
        <v>579</v>
      </c>
    </row>
    <row r="23" spans="1:10" ht="15">
      <c r="A23" s="5" t="s">
        <v>586</v>
      </c>
      <c r="B23" s="37" t="s">
        <v>588</v>
      </c>
      <c r="C23" s="198">
        <v>100</v>
      </c>
      <c r="D23" s="10">
        <v>2.09</v>
      </c>
      <c r="E23" s="15">
        <v>6.12</v>
      </c>
      <c r="F23" s="15">
        <v>9.58</v>
      </c>
      <c r="G23" s="17">
        <v>102</v>
      </c>
      <c r="H23" s="18">
        <v>1.35</v>
      </c>
      <c r="I23" s="10">
        <v>134</v>
      </c>
      <c r="J23" s="16" t="s">
        <v>587</v>
      </c>
    </row>
    <row r="24" spans="1:10" ht="15">
      <c r="A24" s="5"/>
      <c r="B24" s="37" t="s">
        <v>588</v>
      </c>
      <c r="C24" s="198">
        <v>150</v>
      </c>
      <c r="D24" s="15">
        <v>3.1</v>
      </c>
      <c r="E24" s="15">
        <v>9.54</v>
      </c>
      <c r="F24" s="15">
        <v>14.14</v>
      </c>
      <c r="G24" s="17">
        <v>155</v>
      </c>
      <c r="H24" s="18">
        <v>1.99</v>
      </c>
      <c r="I24" s="10">
        <v>134</v>
      </c>
      <c r="J24" s="16" t="s">
        <v>587</v>
      </c>
    </row>
    <row r="25" spans="1:10" ht="15">
      <c r="A25" s="22"/>
      <c r="B25" s="37" t="s">
        <v>588</v>
      </c>
      <c r="C25" s="198">
        <v>100</v>
      </c>
      <c r="D25" s="15">
        <v>2.36</v>
      </c>
      <c r="E25" s="15">
        <v>7.09</v>
      </c>
      <c r="F25" s="15">
        <v>10.68</v>
      </c>
      <c r="G25" s="17">
        <v>116</v>
      </c>
      <c r="H25" s="23">
        <v>1.35</v>
      </c>
      <c r="I25" s="10">
        <v>134</v>
      </c>
      <c r="J25" s="16" t="s">
        <v>579</v>
      </c>
    </row>
    <row r="26" spans="1:10" ht="15">
      <c r="A26" s="22"/>
      <c r="B26" s="37" t="s">
        <v>588</v>
      </c>
      <c r="C26" s="198" t="s">
        <v>573</v>
      </c>
      <c r="D26" s="15">
        <v>3.5</v>
      </c>
      <c r="E26" s="15">
        <v>10.99</v>
      </c>
      <c r="F26" s="15">
        <v>15.79</v>
      </c>
      <c r="G26" s="17">
        <v>176</v>
      </c>
      <c r="H26" s="18">
        <v>1.99</v>
      </c>
      <c r="I26" s="10">
        <v>134</v>
      </c>
      <c r="J26" s="16" t="s">
        <v>579</v>
      </c>
    </row>
    <row r="27" spans="1:10" ht="15">
      <c r="A27" s="5" t="s">
        <v>589</v>
      </c>
      <c r="B27" s="37" t="s">
        <v>590</v>
      </c>
      <c r="C27" s="198" t="s">
        <v>572</v>
      </c>
      <c r="D27" s="12">
        <v>1.42</v>
      </c>
      <c r="E27" s="12">
        <v>1.36</v>
      </c>
      <c r="F27" s="12">
        <v>11.6</v>
      </c>
      <c r="G27" s="21">
        <v>64</v>
      </c>
      <c r="H27" s="13">
        <v>1.08</v>
      </c>
      <c r="I27" s="10">
        <v>135</v>
      </c>
      <c r="J27" s="37"/>
    </row>
    <row r="28" spans="1:10" ht="15">
      <c r="A28" s="5"/>
      <c r="B28" s="37" t="s">
        <v>590</v>
      </c>
      <c r="C28" s="198" t="s">
        <v>573</v>
      </c>
      <c r="D28" s="11">
        <v>2.1</v>
      </c>
      <c r="E28" s="11">
        <v>1.92</v>
      </c>
      <c r="F28" s="13">
        <v>17.73</v>
      </c>
      <c r="G28" s="21">
        <v>97</v>
      </c>
      <c r="H28" s="13">
        <v>1.62</v>
      </c>
      <c r="I28" s="10">
        <v>135</v>
      </c>
      <c r="J28" s="37"/>
    </row>
    <row r="29" spans="1:10" ht="15">
      <c r="A29" s="5" t="s">
        <v>591</v>
      </c>
      <c r="B29" s="37" t="s">
        <v>592</v>
      </c>
      <c r="C29" s="198" t="s">
        <v>572</v>
      </c>
      <c r="D29" s="12">
        <v>1.74</v>
      </c>
      <c r="E29" s="12">
        <v>2.39</v>
      </c>
      <c r="F29" s="12">
        <v>24.21</v>
      </c>
      <c r="G29" s="21">
        <v>125</v>
      </c>
      <c r="H29" s="12">
        <v>1.02</v>
      </c>
      <c r="I29" s="10">
        <v>136</v>
      </c>
      <c r="J29" s="37"/>
    </row>
    <row r="30" spans="1:10" ht="15">
      <c r="A30" s="5"/>
      <c r="B30" s="37" t="s">
        <v>592</v>
      </c>
      <c r="C30" s="198" t="s">
        <v>573</v>
      </c>
      <c r="D30" s="13">
        <v>2.62</v>
      </c>
      <c r="E30" s="13">
        <v>3.93</v>
      </c>
      <c r="F30" s="13">
        <v>36.81</v>
      </c>
      <c r="G30" s="21">
        <v>193</v>
      </c>
      <c r="H30" s="11">
        <v>1.52</v>
      </c>
      <c r="I30" s="10">
        <v>136</v>
      </c>
      <c r="J30" s="37"/>
    </row>
    <row r="31" spans="1:10" ht="15">
      <c r="A31" s="5" t="s">
        <v>593</v>
      </c>
      <c r="B31" s="37" t="s">
        <v>595</v>
      </c>
      <c r="C31" s="198">
        <v>100</v>
      </c>
      <c r="D31" s="12">
        <v>1.62</v>
      </c>
      <c r="E31" s="12">
        <v>8.68</v>
      </c>
      <c r="F31" s="12">
        <v>9.13</v>
      </c>
      <c r="G31" s="21">
        <v>121</v>
      </c>
      <c r="H31" s="12">
        <v>5.53</v>
      </c>
      <c r="I31" s="10">
        <v>137</v>
      </c>
      <c r="J31" s="37"/>
    </row>
    <row r="32" spans="1:10" ht="15">
      <c r="A32" s="5"/>
      <c r="B32" s="37" t="s">
        <v>595</v>
      </c>
      <c r="C32" s="198">
        <f>SUM(C31/10*18)</f>
        <v>180</v>
      </c>
      <c r="D32" s="12">
        <v>2.916</v>
      </c>
      <c r="E32" s="12">
        <v>15.624</v>
      </c>
      <c r="F32" s="12">
        <v>16.434</v>
      </c>
      <c r="G32" s="12">
        <v>217.8</v>
      </c>
      <c r="H32" s="12">
        <v>9.954</v>
      </c>
      <c r="I32" s="10">
        <v>137</v>
      </c>
      <c r="J32" s="37"/>
    </row>
    <row r="33" spans="1:10" ht="15">
      <c r="A33" s="5"/>
      <c r="B33" s="37" t="s">
        <v>595</v>
      </c>
      <c r="C33" s="198">
        <f>SUM(C31/10*20)</f>
        <v>200</v>
      </c>
      <c r="D33" s="12">
        <v>3.24</v>
      </c>
      <c r="E33" s="12">
        <v>17.36</v>
      </c>
      <c r="F33" s="12">
        <v>18.26</v>
      </c>
      <c r="G33" s="12">
        <v>242</v>
      </c>
      <c r="H33" s="12">
        <v>11.06</v>
      </c>
      <c r="I33" s="10">
        <v>137</v>
      </c>
      <c r="J33" s="37"/>
    </row>
    <row r="34" spans="1:10" ht="15">
      <c r="A34" s="5"/>
      <c r="B34" s="37" t="s">
        <v>595</v>
      </c>
      <c r="C34" s="198">
        <v>150</v>
      </c>
      <c r="D34" s="11">
        <v>2.4</v>
      </c>
      <c r="E34" s="11">
        <v>11.33</v>
      </c>
      <c r="F34" s="11">
        <v>13.59</v>
      </c>
      <c r="G34" s="21">
        <v>166</v>
      </c>
      <c r="H34" s="11">
        <v>8.27</v>
      </c>
      <c r="I34" s="10">
        <v>137</v>
      </c>
      <c r="J34" s="37"/>
    </row>
    <row r="35" spans="1:10" ht="15">
      <c r="A35" s="5" t="s">
        <v>596</v>
      </c>
      <c r="B35" s="37" t="s">
        <v>598</v>
      </c>
      <c r="C35" s="198" t="s">
        <v>597</v>
      </c>
      <c r="D35" s="12">
        <v>2.46</v>
      </c>
      <c r="E35" s="12">
        <v>5.98</v>
      </c>
      <c r="F35" s="12">
        <v>15.01</v>
      </c>
      <c r="G35" s="21">
        <v>124</v>
      </c>
      <c r="H35" s="13">
        <v>4</v>
      </c>
      <c r="I35" s="10">
        <v>138</v>
      </c>
      <c r="J35" s="37"/>
    </row>
    <row r="36" spans="1:10" ht="15">
      <c r="A36" s="5"/>
      <c r="B36" s="37" t="s">
        <v>598</v>
      </c>
      <c r="C36" s="198" t="s">
        <v>599</v>
      </c>
      <c r="D36" s="11">
        <v>3.43</v>
      </c>
      <c r="E36" s="11">
        <v>7.11</v>
      </c>
      <c r="F36" s="11">
        <v>20.85</v>
      </c>
      <c r="G36" s="13">
        <v>161</v>
      </c>
      <c r="H36" s="11">
        <v>5.61</v>
      </c>
      <c r="I36" s="10">
        <v>138</v>
      </c>
      <c r="J36" s="37"/>
    </row>
    <row r="37" spans="1:10" ht="15">
      <c r="A37" s="5" t="s">
        <v>600</v>
      </c>
      <c r="B37" s="37" t="s">
        <v>602</v>
      </c>
      <c r="C37" s="198" t="s">
        <v>576</v>
      </c>
      <c r="D37" s="10">
        <v>3.29</v>
      </c>
      <c r="E37" s="15">
        <v>6.34</v>
      </c>
      <c r="F37" s="15">
        <v>21.44</v>
      </c>
      <c r="G37" s="17">
        <v>156</v>
      </c>
      <c r="H37" s="18">
        <v>10.7</v>
      </c>
      <c r="I37" s="10">
        <v>139</v>
      </c>
      <c r="J37" s="16" t="s">
        <v>601</v>
      </c>
    </row>
    <row r="38" spans="1:10" ht="15">
      <c r="A38" s="5"/>
      <c r="B38" s="37" t="s">
        <v>602</v>
      </c>
      <c r="C38" s="198" t="s">
        <v>578</v>
      </c>
      <c r="D38" s="15">
        <v>4.86</v>
      </c>
      <c r="E38" s="15">
        <v>7.76</v>
      </c>
      <c r="F38" s="15">
        <v>31.72</v>
      </c>
      <c r="G38" s="17">
        <v>216</v>
      </c>
      <c r="H38" s="18">
        <v>16</v>
      </c>
      <c r="I38" s="10">
        <v>139</v>
      </c>
      <c r="J38" s="16" t="s">
        <v>601</v>
      </c>
    </row>
    <row r="39" spans="1:10" ht="15">
      <c r="A39" s="22"/>
      <c r="B39" s="37" t="s">
        <v>602</v>
      </c>
      <c r="C39" s="198" t="s">
        <v>576</v>
      </c>
      <c r="D39" s="15">
        <v>3.5</v>
      </c>
      <c r="E39" s="15">
        <v>7.06</v>
      </c>
      <c r="F39" s="15">
        <v>22.28</v>
      </c>
      <c r="G39" s="17">
        <v>167</v>
      </c>
      <c r="H39" s="23">
        <v>10.7</v>
      </c>
      <c r="I39" s="10">
        <v>139</v>
      </c>
      <c r="J39" s="16" t="s">
        <v>579</v>
      </c>
    </row>
    <row r="40" spans="1:10" ht="15">
      <c r="A40" s="22"/>
      <c r="B40" s="37" t="s">
        <v>602</v>
      </c>
      <c r="C40" s="198" t="s">
        <v>578</v>
      </c>
      <c r="D40" s="15">
        <v>5.27</v>
      </c>
      <c r="E40" s="15">
        <v>9.2</v>
      </c>
      <c r="F40" s="15">
        <v>33.41</v>
      </c>
      <c r="G40" s="17">
        <v>237</v>
      </c>
      <c r="H40" s="18">
        <v>16</v>
      </c>
      <c r="I40" s="10">
        <v>139</v>
      </c>
      <c r="J40" s="16" t="s">
        <v>579</v>
      </c>
    </row>
    <row r="41" spans="1:10" ht="15">
      <c r="A41" s="5" t="s">
        <v>603</v>
      </c>
      <c r="B41" s="37" t="s">
        <v>604</v>
      </c>
      <c r="C41" s="198" t="s">
        <v>576</v>
      </c>
      <c r="D41" s="10">
        <v>7.12</v>
      </c>
      <c r="E41" s="15">
        <v>7.35</v>
      </c>
      <c r="F41" s="15">
        <v>18.48</v>
      </c>
      <c r="G41" s="17">
        <v>169</v>
      </c>
      <c r="H41" s="18">
        <v>0</v>
      </c>
      <c r="I41" s="10">
        <v>140</v>
      </c>
      <c r="J41" s="16" t="s">
        <v>601</v>
      </c>
    </row>
    <row r="42" spans="1:10" ht="15">
      <c r="A42" s="5"/>
      <c r="B42" s="37" t="s">
        <v>604</v>
      </c>
      <c r="C42" s="198" t="s">
        <v>578</v>
      </c>
      <c r="D42" s="15">
        <v>10.61</v>
      </c>
      <c r="E42" s="15">
        <v>9.97</v>
      </c>
      <c r="F42" s="15">
        <v>27.72</v>
      </c>
      <c r="G42" s="17">
        <v>243</v>
      </c>
      <c r="H42" s="18">
        <v>0</v>
      </c>
      <c r="I42" s="10">
        <v>140</v>
      </c>
      <c r="J42" s="16" t="s">
        <v>601</v>
      </c>
    </row>
    <row r="43" spans="1:10" ht="15">
      <c r="A43" s="5"/>
      <c r="B43" s="37" t="s">
        <v>604</v>
      </c>
      <c r="C43" s="198" t="s">
        <v>576</v>
      </c>
      <c r="D43" s="15">
        <v>7.38</v>
      </c>
      <c r="E43" s="15">
        <v>5.36</v>
      </c>
      <c r="F43" s="15">
        <v>19.43</v>
      </c>
      <c r="G43" s="17">
        <v>155</v>
      </c>
      <c r="H43" s="23">
        <v>0</v>
      </c>
      <c r="I43" s="10">
        <v>140</v>
      </c>
      <c r="J43" s="16" t="s">
        <v>577</v>
      </c>
    </row>
    <row r="44" spans="1:10" ht="15">
      <c r="A44" s="5"/>
      <c r="B44" s="37" t="s">
        <v>604</v>
      </c>
      <c r="C44" s="198" t="s">
        <v>578</v>
      </c>
      <c r="D44" s="15">
        <v>11.17</v>
      </c>
      <c r="E44" s="15">
        <v>8.53</v>
      </c>
      <c r="F44" s="15">
        <v>29.68</v>
      </c>
      <c r="G44" s="17">
        <v>240</v>
      </c>
      <c r="H44" s="18">
        <v>0</v>
      </c>
      <c r="I44" s="10">
        <v>140</v>
      </c>
      <c r="J44" s="16" t="s">
        <v>577</v>
      </c>
    </row>
    <row r="45" spans="1:10" ht="15">
      <c r="A45" s="4"/>
      <c r="B45" s="37" t="s">
        <v>604</v>
      </c>
      <c r="C45" s="198" t="s">
        <v>576</v>
      </c>
      <c r="D45" s="15">
        <v>7.29</v>
      </c>
      <c r="E45" s="15">
        <v>5.33</v>
      </c>
      <c r="F45" s="15">
        <v>19.26</v>
      </c>
      <c r="G45" s="17">
        <v>154</v>
      </c>
      <c r="H45" s="23">
        <v>0</v>
      </c>
      <c r="I45" s="10">
        <v>140</v>
      </c>
      <c r="J45" s="16" t="s">
        <v>579</v>
      </c>
    </row>
    <row r="46" spans="1:10" ht="15">
      <c r="A46" s="4"/>
      <c r="B46" s="37" t="s">
        <v>604</v>
      </c>
      <c r="C46" s="198" t="s">
        <v>578</v>
      </c>
      <c r="D46" s="15">
        <v>10.98</v>
      </c>
      <c r="E46" s="15">
        <v>8.48</v>
      </c>
      <c r="F46" s="15">
        <v>19.2</v>
      </c>
      <c r="G46" s="17">
        <v>238</v>
      </c>
      <c r="H46" s="18">
        <v>0</v>
      </c>
      <c r="I46" s="10">
        <v>140</v>
      </c>
      <c r="J46" s="16" t="s">
        <v>579</v>
      </c>
    </row>
    <row r="47" spans="1:10" ht="15">
      <c r="A47" s="5" t="s">
        <v>605</v>
      </c>
      <c r="B47" s="37" t="s">
        <v>606</v>
      </c>
      <c r="C47" s="198" t="s">
        <v>569</v>
      </c>
      <c r="D47" s="12">
        <v>3.39</v>
      </c>
      <c r="E47" s="12">
        <v>3.44</v>
      </c>
      <c r="F47" s="12">
        <v>25.43</v>
      </c>
      <c r="G47" s="21">
        <v>146</v>
      </c>
      <c r="H47" s="12">
        <v>1.94</v>
      </c>
      <c r="I47" s="10">
        <v>141</v>
      </c>
      <c r="J47" s="37"/>
    </row>
    <row r="48" spans="1:10" ht="15">
      <c r="A48" s="5"/>
      <c r="B48" s="37" t="s">
        <v>606</v>
      </c>
      <c r="C48" s="198" t="s">
        <v>607</v>
      </c>
      <c r="D48" s="11">
        <v>5.2</v>
      </c>
      <c r="E48" s="11">
        <v>4.91</v>
      </c>
      <c r="F48" s="11">
        <v>39.02</v>
      </c>
      <c r="G48" s="21">
        <v>221</v>
      </c>
      <c r="H48" s="11">
        <v>2.95</v>
      </c>
      <c r="I48" s="10">
        <v>141</v>
      </c>
      <c r="J48" s="37"/>
    </row>
    <row r="49" spans="1:10" ht="15">
      <c r="A49" s="5" t="s">
        <v>608</v>
      </c>
      <c r="B49" s="37" t="s">
        <v>609</v>
      </c>
      <c r="C49" s="198" t="s">
        <v>576</v>
      </c>
      <c r="D49" s="15">
        <v>4.47</v>
      </c>
      <c r="E49" s="15">
        <v>4.84</v>
      </c>
      <c r="F49" s="15">
        <v>22.27</v>
      </c>
      <c r="G49" s="17">
        <v>151</v>
      </c>
      <c r="H49" s="23">
        <v>0</v>
      </c>
      <c r="I49" s="10">
        <v>142</v>
      </c>
      <c r="J49" s="16" t="s">
        <v>577</v>
      </c>
    </row>
    <row r="50" spans="1:10" ht="15">
      <c r="A50" s="5"/>
      <c r="B50" s="37" t="s">
        <v>609</v>
      </c>
      <c r="C50" s="198" t="s">
        <v>578</v>
      </c>
      <c r="D50" s="15">
        <v>6.74</v>
      </c>
      <c r="E50" s="15">
        <v>7.52</v>
      </c>
      <c r="F50" s="15">
        <v>33.91</v>
      </c>
      <c r="G50" s="17">
        <v>230</v>
      </c>
      <c r="H50" s="18">
        <v>0</v>
      </c>
      <c r="I50" s="10">
        <v>142</v>
      </c>
      <c r="J50" s="16" t="s">
        <v>577</v>
      </c>
    </row>
    <row r="51" spans="1:10" ht="15">
      <c r="A51" s="22"/>
      <c r="B51" s="37" t="s">
        <v>609</v>
      </c>
      <c r="C51" s="198" t="s">
        <v>576</v>
      </c>
      <c r="D51" s="15">
        <v>4.38</v>
      </c>
      <c r="E51" s="15">
        <v>4.8</v>
      </c>
      <c r="F51" s="15">
        <v>22.13</v>
      </c>
      <c r="G51" s="17">
        <v>149</v>
      </c>
      <c r="H51" s="23">
        <v>0</v>
      </c>
      <c r="I51" s="10">
        <v>142</v>
      </c>
      <c r="J51" s="16" t="s">
        <v>579</v>
      </c>
    </row>
    <row r="52" spans="1:10" ht="15">
      <c r="A52" s="22"/>
      <c r="B52" s="37" t="s">
        <v>609</v>
      </c>
      <c r="C52" s="198" t="s">
        <v>578</v>
      </c>
      <c r="D52" s="15">
        <v>6.56</v>
      </c>
      <c r="E52" s="15">
        <v>7.45</v>
      </c>
      <c r="F52" s="15">
        <v>33.63</v>
      </c>
      <c r="G52" s="17">
        <v>228</v>
      </c>
      <c r="H52" s="18">
        <v>0</v>
      </c>
      <c r="I52" s="10">
        <v>142</v>
      </c>
      <c r="J52" s="16" t="s">
        <v>579</v>
      </c>
    </row>
    <row r="53" spans="1:10" ht="15">
      <c r="A53" s="5" t="s">
        <v>610</v>
      </c>
      <c r="B53" s="37" t="s">
        <v>611</v>
      </c>
      <c r="C53" s="198" t="s">
        <v>569</v>
      </c>
      <c r="D53" s="12">
        <v>5.08</v>
      </c>
      <c r="E53" s="12">
        <v>8.31</v>
      </c>
      <c r="F53" s="12">
        <v>16.71</v>
      </c>
      <c r="G53" s="21">
        <v>162</v>
      </c>
      <c r="H53" s="13">
        <v>11.91</v>
      </c>
      <c r="I53" s="10">
        <v>144</v>
      </c>
      <c r="J53" s="37"/>
    </row>
    <row r="54" spans="1:10" ht="15">
      <c r="A54" s="5"/>
      <c r="B54" s="37" t="s">
        <v>611</v>
      </c>
      <c r="C54" s="198" t="s">
        <v>570</v>
      </c>
      <c r="D54" s="11">
        <v>7.6</v>
      </c>
      <c r="E54" s="11">
        <v>10.62</v>
      </c>
      <c r="F54" s="11">
        <v>25.03</v>
      </c>
      <c r="G54" s="21">
        <v>226</v>
      </c>
      <c r="H54" s="13">
        <v>17.95</v>
      </c>
      <c r="I54" s="10">
        <v>144</v>
      </c>
      <c r="J54" s="37"/>
    </row>
    <row r="55" spans="1:10" ht="15">
      <c r="A55" s="5" t="s">
        <v>612</v>
      </c>
      <c r="B55" s="37" t="s">
        <v>613</v>
      </c>
      <c r="C55" s="198" t="s">
        <v>569</v>
      </c>
      <c r="D55" s="10">
        <v>3.59</v>
      </c>
      <c r="E55" s="15">
        <v>7.6</v>
      </c>
      <c r="F55" s="15">
        <v>14.05</v>
      </c>
      <c r="G55" s="17">
        <v>139</v>
      </c>
      <c r="H55" s="18">
        <v>10.89</v>
      </c>
      <c r="I55" s="10">
        <v>146</v>
      </c>
      <c r="J55" s="16" t="s">
        <v>601</v>
      </c>
    </row>
    <row r="56" spans="1:10" ht="15">
      <c r="A56" s="5"/>
      <c r="B56" s="37" t="s">
        <v>613</v>
      </c>
      <c r="C56" s="198" t="s">
        <v>570</v>
      </c>
      <c r="D56" s="15">
        <v>5.25</v>
      </c>
      <c r="E56" s="15">
        <v>9.49</v>
      </c>
      <c r="F56" s="15">
        <v>20.63</v>
      </c>
      <c r="G56" s="17">
        <v>189</v>
      </c>
      <c r="H56" s="18">
        <v>16.36</v>
      </c>
      <c r="I56" s="10">
        <v>146</v>
      </c>
      <c r="J56" s="16" t="s">
        <v>601</v>
      </c>
    </row>
    <row r="57" spans="1:10" ht="15">
      <c r="A57" s="22"/>
      <c r="B57" s="37" t="s">
        <v>613</v>
      </c>
      <c r="C57" s="198" t="s">
        <v>576</v>
      </c>
      <c r="D57" s="15">
        <v>3.85</v>
      </c>
      <c r="E57" s="15">
        <v>5.18</v>
      </c>
      <c r="F57" s="15">
        <v>14.9</v>
      </c>
      <c r="G57" s="17">
        <v>122</v>
      </c>
      <c r="H57" s="23">
        <v>10.91</v>
      </c>
      <c r="I57" s="10">
        <v>146</v>
      </c>
      <c r="J57" s="16" t="s">
        <v>577</v>
      </c>
    </row>
    <row r="58" spans="1:10" ht="15">
      <c r="A58" s="22"/>
      <c r="B58" s="37" t="s">
        <v>613</v>
      </c>
      <c r="C58" s="198" t="s">
        <v>578</v>
      </c>
      <c r="D58" s="15">
        <v>5.8</v>
      </c>
      <c r="E58" s="15">
        <v>7.74</v>
      </c>
      <c r="F58" s="15">
        <v>22.4</v>
      </c>
      <c r="G58" s="17">
        <v>183</v>
      </c>
      <c r="H58" s="18">
        <v>16.4</v>
      </c>
      <c r="I58" s="10">
        <v>146</v>
      </c>
      <c r="J58" s="16" t="s">
        <v>577</v>
      </c>
    </row>
    <row r="59" spans="1:10" ht="15">
      <c r="A59" s="22"/>
      <c r="B59" s="37" t="s">
        <v>613</v>
      </c>
      <c r="C59" s="198" t="s">
        <v>576</v>
      </c>
      <c r="D59" s="15">
        <v>3.76</v>
      </c>
      <c r="E59" s="15">
        <v>5.15</v>
      </c>
      <c r="F59" s="15">
        <v>14.77</v>
      </c>
      <c r="G59" s="17">
        <v>120</v>
      </c>
      <c r="H59" s="23">
        <v>10.89</v>
      </c>
      <c r="I59" s="10">
        <v>146</v>
      </c>
      <c r="J59" s="16" t="s">
        <v>579</v>
      </c>
    </row>
    <row r="60" spans="1:10" ht="15">
      <c r="A60" s="22"/>
      <c r="B60" s="37" t="s">
        <v>613</v>
      </c>
      <c r="C60" s="198" t="s">
        <v>578</v>
      </c>
      <c r="D60" s="15">
        <v>5.62</v>
      </c>
      <c r="E60" s="15">
        <v>7.68</v>
      </c>
      <c r="F60" s="15">
        <v>22.14</v>
      </c>
      <c r="G60" s="17">
        <v>180</v>
      </c>
      <c r="H60" s="18">
        <v>16.36</v>
      </c>
      <c r="I60" s="10">
        <v>146</v>
      </c>
      <c r="J60" s="16" t="s">
        <v>579</v>
      </c>
    </row>
    <row r="61" spans="1:10" ht="15">
      <c r="A61" s="5" t="s">
        <v>614</v>
      </c>
      <c r="B61" s="37" t="s">
        <v>615</v>
      </c>
      <c r="C61" s="198" t="s">
        <v>569</v>
      </c>
      <c r="D61" s="10">
        <v>3.54</v>
      </c>
      <c r="E61" s="15">
        <v>7.43</v>
      </c>
      <c r="F61" s="15">
        <v>14.7</v>
      </c>
      <c r="G61" s="17">
        <v>140</v>
      </c>
      <c r="H61" s="18">
        <v>5.35</v>
      </c>
      <c r="I61" s="10">
        <v>149</v>
      </c>
      <c r="J61" s="16" t="s">
        <v>601</v>
      </c>
    </row>
    <row r="62" spans="1:10" ht="15">
      <c r="A62" s="5"/>
      <c r="B62" s="37" t="s">
        <v>615</v>
      </c>
      <c r="C62" s="198" t="s">
        <v>570</v>
      </c>
      <c r="D62" s="15">
        <v>5.35</v>
      </c>
      <c r="E62" s="15">
        <v>8.98</v>
      </c>
      <c r="F62" s="15">
        <v>22.38</v>
      </c>
      <c r="G62" s="17">
        <v>192</v>
      </c>
      <c r="H62" s="18">
        <v>8.03</v>
      </c>
      <c r="I62" s="10">
        <v>149</v>
      </c>
      <c r="J62" s="16" t="s">
        <v>601</v>
      </c>
    </row>
    <row r="63" spans="1:10" ht="15">
      <c r="A63" s="22"/>
      <c r="B63" s="37" t="s">
        <v>615</v>
      </c>
      <c r="C63" s="198" t="s">
        <v>576</v>
      </c>
      <c r="D63" s="15">
        <v>3.8</v>
      </c>
      <c r="E63" s="15">
        <v>4.76</v>
      </c>
      <c r="F63" s="15">
        <v>15.56</v>
      </c>
      <c r="G63" s="17">
        <v>120</v>
      </c>
      <c r="H63" s="23">
        <v>5.36</v>
      </c>
      <c r="I63" s="10">
        <v>149</v>
      </c>
      <c r="J63" s="16" t="s">
        <v>577</v>
      </c>
    </row>
    <row r="64" spans="1:10" ht="15">
      <c r="A64" s="22"/>
      <c r="B64" s="37" t="s">
        <v>615</v>
      </c>
      <c r="C64" s="198" t="s">
        <v>578</v>
      </c>
      <c r="D64" s="15">
        <v>5.91</v>
      </c>
      <c r="E64" s="15">
        <v>7.05</v>
      </c>
      <c r="F64" s="15">
        <v>24.13</v>
      </c>
      <c r="G64" s="17">
        <v>184</v>
      </c>
      <c r="H64" s="18">
        <v>8.05</v>
      </c>
      <c r="I64" s="10">
        <v>149</v>
      </c>
      <c r="J64" s="16" t="s">
        <v>577</v>
      </c>
    </row>
    <row r="65" spans="1:10" ht="15">
      <c r="A65" s="22"/>
      <c r="B65" s="37" t="s">
        <v>615</v>
      </c>
      <c r="C65" s="198" t="s">
        <v>576</v>
      </c>
      <c r="D65" s="15">
        <v>3.71</v>
      </c>
      <c r="E65" s="15">
        <v>4.73</v>
      </c>
      <c r="F65" s="15">
        <v>15.46</v>
      </c>
      <c r="G65" s="17">
        <v>119</v>
      </c>
      <c r="H65" s="23">
        <v>5.35</v>
      </c>
      <c r="I65" s="10">
        <v>149</v>
      </c>
      <c r="J65" s="16" t="s">
        <v>579</v>
      </c>
    </row>
    <row r="66" spans="1:10" ht="15">
      <c r="A66" s="22"/>
      <c r="B66" s="37" t="s">
        <v>615</v>
      </c>
      <c r="C66" s="198" t="s">
        <v>578</v>
      </c>
      <c r="D66" s="15">
        <v>5.72</v>
      </c>
      <c r="E66" s="15">
        <v>6.98</v>
      </c>
      <c r="F66" s="15">
        <v>23.93</v>
      </c>
      <c r="G66" s="17">
        <v>181</v>
      </c>
      <c r="H66" s="18">
        <v>8.03</v>
      </c>
      <c r="I66" s="10">
        <v>149</v>
      </c>
      <c r="J66" s="16" t="s">
        <v>579</v>
      </c>
    </row>
    <row r="67" spans="1:10" ht="15">
      <c r="A67" s="24" t="s">
        <v>616</v>
      </c>
      <c r="B67" s="37" t="s">
        <v>617</v>
      </c>
      <c r="C67" s="198" t="s">
        <v>576</v>
      </c>
      <c r="D67" s="15">
        <v>5.4</v>
      </c>
      <c r="E67" s="15">
        <v>9.17</v>
      </c>
      <c r="F67" s="15">
        <v>16.12</v>
      </c>
      <c r="G67" s="17">
        <v>169</v>
      </c>
      <c r="H67" s="23">
        <v>2.97</v>
      </c>
      <c r="I67" s="10">
        <v>150</v>
      </c>
      <c r="J67" s="16" t="s">
        <v>577</v>
      </c>
    </row>
    <row r="68" spans="1:10" ht="15">
      <c r="A68" s="5"/>
      <c r="B68" s="37" t="s">
        <v>617</v>
      </c>
      <c r="C68" s="198" t="s">
        <v>578</v>
      </c>
      <c r="D68" s="15">
        <v>8.04</v>
      </c>
      <c r="E68" s="15">
        <v>12.95</v>
      </c>
      <c r="F68" s="15">
        <v>24.57</v>
      </c>
      <c r="G68" s="17">
        <v>247</v>
      </c>
      <c r="H68" s="18">
        <v>4.47</v>
      </c>
      <c r="I68" s="10">
        <v>150</v>
      </c>
      <c r="J68" s="16" t="s">
        <v>577</v>
      </c>
    </row>
    <row r="69" spans="1:10" ht="15">
      <c r="A69" s="22"/>
      <c r="B69" s="37" t="s">
        <v>617</v>
      </c>
      <c r="C69" s="198" t="s">
        <v>576</v>
      </c>
      <c r="D69" s="15">
        <v>9.03</v>
      </c>
      <c r="E69" s="15">
        <v>12.3</v>
      </c>
      <c r="F69" s="15">
        <v>20.77</v>
      </c>
      <c r="G69" s="17">
        <v>230</v>
      </c>
      <c r="H69" s="23">
        <v>3.3</v>
      </c>
      <c r="I69" s="10">
        <v>150</v>
      </c>
      <c r="J69" s="16" t="s">
        <v>579</v>
      </c>
    </row>
    <row r="70" spans="1:10" ht="15">
      <c r="A70" s="22"/>
      <c r="B70" s="37" t="s">
        <v>617</v>
      </c>
      <c r="C70" s="198" t="s">
        <v>578</v>
      </c>
      <c r="D70" s="15">
        <v>13.44</v>
      </c>
      <c r="E70" s="15">
        <v>17.6</v>
      </c>
      <c r="F70" s="15">
        <v>31.48</v>
      </c>
      <c r="G70" s="17">
        <v>338</v>
      </c>
      <c r="H70" s="18">
        <v>4.97</v>
      </c>
      <c r="I70" s="10">
        <v>150</v>
      </c>
      <c r="J70" s="16" t="s">
        <v>579</v>
      </c>
    </row>
    <row r="71" spans="1:10" ht="15">
      <c r="A71" s="5" t="s">
        <v>618</v>
      </c>
      <c r="B71" s="37" t="s">
        <v>619</v>
      </c>
      <c r="C71" s="198" t="s">
        <v>572</v>
      </c>
      <c r="D71" s="15">
        <v>2.41</v>
      </c>
      <c r="E71" s="15">
        <v>4.07</v>
      </c>
      <c r="F71" s="15">
        <v>13.01</v>
      </c>
      <c r="G71" s="17">
        <v>98</v>
      </c>
      <c r="H71" s="23">
        <v>2.89</v>
      </c>
      <c r="I71" s="10">
        <v>151</v>
      </c>
      <c r="J71" s="16" t="s">
        <v>577</v>
      </c>
    </row>
    <row r="72" spans="1:10" ht="15">
      <c r="A72" s="5"/>
      <c r="B72" s="37" t="s">
        <v>619</v>
      </c>
      <c r="C72" s="198" t="s">
        <v>573</v>
      </c>
      <c r="D72" s="15">
        <v>3.59</v>
      </c>
      <c r="E72" s="15">
        <v>6.1</v>
      </c>
      <c r="F72" s="15">
        <v>19.36</v>
      </c>
      <c r="G72" s="17">
        <v>147</v>
      </c>
      <c r="H72" s="18">
        <v>4.29</v>
      </c>
      <c r="I72" s="10">
        <v>151</v>
      </c>
      <c r="J72" s="16" t="s">
        <v>577</v>
      </c>
    </row>
    <row r="73" spans="1:10" ht="15">
      <c r="A73" s="22"/>
      <c r="B73" s="37" t="s">
        <v>619</v>
      </c>
      <c r="C73" s="198">
        <v>100</v>
      </c>
      <c r="D73" s="15">
        <v>2.48</v>
      </c>
      <c r="E73" s="15">
        <v>7.23</v>
      </c>
      <c r="F73" s="15">
        <v>12.61</v>
      </c>
      <c r="G73" s="17">
        <v>125</v>
      </c>
      <c r="H73" s="23">
        <v>2.89</v>
      </c>
      <c r="I73" s="10">
        <v>151</v>
      </c>
      <c r="J73" s="16" t="s">
        <v>579</v>
      </c>
    </row>
    <row r="74" spans="1:10" ht="15">
      <c r="A74" s="22"/>
      <c r="B74" s="37" t="s">
        <v>619</v>
      </c>
      <c r="C74" s="198">
        <v>150</v>
      </c>
      <c r="D74" s="15">
        <v>3.7</v>
      </c>
      <c r="E74" s="15">
        <v>10.84</v>
      </c>
      <c r="F74" s="15">
        <v>18.76</v>
      </c>
      <c r="G74" s="17">
        <v>187</v>
      </c>
      <c r="H74" s="18">
        <v>4.29</v>
      </c>
      <c r="I74" s="10">
        <v>151</v>
      </c>
      <c r="J74" s="16" t="s">
        <v>579</v>
      </c>
    </row>
    <row r="75" spans="1:10" ht="15">
      <c r="A75" s="5" t="s">
        <v>620</v>
      </c>
      <c r="B75" s="37" t="s">
        <v>621</v>
      </c>
      <c r="C75" s="198">
        <v>100</v>
      </c>
      <c r="D75" s="10">
        <v>4.05</v>
      </c>
      <c r="E75" s="15">
        <v>9.87</v>
      </c>
      <c r="F75" s="15">
        <v>14.85</v>
      </c>
      <c r="G75" s="17">
        <v>164</v>
      </c>
      <c r="H75" s="18">
        <v>21.06</v>
      </c>
      <c r="I75" s="10">
        <v>152</v>
      </c>
      <c r="J75" s="16" t="s">
        <v>601</v>
      </c>
    </row>
    <row r="76" spans="1:10" ht="15">
      <c r="A76" s="5"/>
      <c r="B76" s="37" t="s">
        <v>621</v>
      </c>
      <c r="C76" s="198">
        <v>150</v>
      </c>
      <c r="D76" s="15">
        <v>5.97</v>
      </c>
      <c r="E76" s="15">
        <v>12.78</v>
      </c>
      <c r="F76" s="15">
        <v>21.92</v>
      </c>
      <c r="G76" s="17">
        <v>227</v>
      </c>
      <c r="H76" s="18">
        <v>31.6</v>
      </c>
      <c r="I76" s="10">
        <v>152</v>
      </c>
      <c r="J76" s="16" t="s">
        <v>601</v>
      </c>
    </row>
    <row r="77" spans="1:10" ht="15">
      <c r="A77" s="22"/>
      <c r="B77" s="37" t="s">
        <v>621</v>
      </c>
      <c r="C77" s="198">
        <v>115</v>
      </c>
      <c r="D77" s="15">
        <v>4.28</v>
      </c>
      <c r="E77" s="15">
        <v>7.17</v>
      </c>
      <c r="F77" s="15">
        <v>15.7</v>
      </c>
      <c r="G77" s="17">
        <v>145</v>
      </c>
      <c r="H77" s="23">
        <v>21.09</v>
      </c>
      <c r="I77" s="10">
        <v>152</v>
      </c>
      <c r="J77" s="16" t="s">
        <v>577</v>
      </c>
    </row>
    <row r="78" spans="1:10" ht="15">
      <c r="A78" s="22"/>
      <c r="B78" s="37" t="s">
        <v>621</v>
      </c>
      <c r="C78" s="198">
        <v>180</v>
      </c>
      <c r="D78" s="15">
        <v>6.47</v>
      </c>
      <c r="E78" s="15">
        <v>10.83</v>
      </c>
      <c r="F78" s="15">
        <v>23.69</v>
      </c>
      <c r="G78" s="17">
        <v>218</v>
      </c>
      <c r="H78" s="18">
        <v>31.64</v>
      </c>
      <c r="I78" s="10">
        <v>152</v>
      </c>
      <c r="J78" s="16" t="s">
        <v>577</v>
      </c>
    </row>
    <row r="79" spans="1:10" ht="15">
      <c r="A79" s="22"/>
      <c r="B79" s="37" t="s">
        <v>621</v>
      </c>
      <c r="C79" s="198">
        <v>115</v>
      </c>
      <c r="D79" s="15">
        <v>4.2</v>
      </c>
      <c r="E79" s="15">
        <v>7.14</v>
      </c>
      <c r="F79" s="15">
        <v>15.57</v>
      </c>
      <c r="G79" s="17">
        <v>143</v>
      </c>
      <c r="H79" s="23">
        <v>21.07</v>
      </c>
      <c r="I79" s="10">
        <v>152</v>
      </c>
      <c r="J79" s="16" t="s">
        <v>579</v>
      </c>
    </row>
    <row r="80" spans="1:10" ht="15">
      <c r="A80" s="22"/>
      <c r="B80" s="37" t="s">
        <v>621</v>
      </c>
      <c r="C80" s="198">
        <v>180</v>
      </c>
      <c r="D80" s="15">
        <v>6.3</v>
      </c>
      <c r="E80" s="15">
        <v>10.76</v>
      </c>
      <c r="F80" s="15">
        <v>23.43</v>
      </c>
      <c r="G80" s="17">
        <v>216</v>
      </c>
      <c r="H80" s="18">
        <v>31.6</v>
      </c>
      <c r="I80" s="10">
        <v>152</v>
      </c>
      <c r="J80" s="16" t="s">
        <v>579</v>
      </c>
    </row>
    <row r="81" spans="1:10" ht="15">
      <c r="A81" s="22"/>
      <c r="B81" s="37" t="s">
        <v>621</v>
      </c>
      <c r="C81" s="198">
        <v>115</v>
      </c>
      <c r="D81" s="15">
        <v>4.24</v>
      </c>
      <c r="E81" s="15">
        <v>7.14</v>
      </c>
      <c r="F81" s="15">
        <v>15.71</v>
      </c>
      <c r="G81" s="17">
        <v>144</v>
      </c>
      <c r="H81" s="23">
        <v>21.15</v>
      </c>
      <c r="I81" s="10">
        <v>152</v>
      </c>
      <c r="J81" s="16" t="s">
        <v>622</v>
      </c>
    </row>
    <row r="82" spans="1:10" ht="15">
      <c r="A82" s="22"/>
      <c r="B82" s="37" t="s">
        <v>621</v>
      </c>
      <c r="C82" s="198">
        <v>180</v>
      </c>
      <c r="D82" s="15">
        <v>7.36</v>
      </c>
      <c r="E82" s="15">
        <v>10.42</v>
      </c>
      <c r="F82" s="15">
        <v>27.03</v>
      </c>
      <c r="G82" s="17">
        <v>231</v>
      </c>
      <c r="H82" s="18">
        <v>28.25</v>
      </c>
      <c r="I82" s="10">
        <v>152</v>
      </c>
      <c r="J82" s="16" t="s">
        <v>622</v>
      </c>
    </row>
    <row r="83" spans="1:10" ht="15">
      <c r="A83" s="5" t="s">
        <v>623</v>
      </c>
      <c r="B83" s="37" t="s">
        <v>624</v>
      </c>
      <c r="C83" s="198" t="s">
        <v>569</v>
      </c>
      <c r="D83" s="10">
        <v>3.86</v>
      </c>
      <c r="E83" s="15">
        <v>8.25</v>
      </c>
      <c r="F83" s="15">
        <v>20.53</v>
      </c>
      <c r="G83" s="17">
        <v>172</v>
      </c>
      <c r="H83" s="18">
        <v>2.29</v>
      </c>
      <c r="I83" s="10">
        <v>153</v>
      </c>
      <c r="J83" s="16" t="s">
        <v>601</v>
      </c>
    </row>
    <row r="84" spans="1:10" ht="15">
      <c r="A84" s="5"/>
      <c r="B84" s="37" t="s">
        <v>624</v>
      </c>
      <c r="C84" s="198" t="s">
        <v>570</v>
      </c>
      <c r="D84" s="15">
        <v>5.63</v>
      </c>
      <c r="E84" s="15">
        <v>10.21</v>
      </c>
      <c r="F84" s="15">
        <v>30.85</v>
      </c>
      <c r="G84" s="17">
        <v>238</v>
      </c>
      <c r="H84" s="18">
        <v>3.42</v>
      </c>
      <c r="I84" s="10">
        <v>153</v>
      </c>
      <c r="J84" s="16" t="s">
        <v>601</v>
      </c>
    </row>
    <row r="85" spans="1:10" ht="15">
      <c r="A85" s="22"/>
      <c r="B85" s="37" t="s">
        <v>624</v>
      </c>
      <c r="C85" s="198" t="s">
        <v>576</v>
      </c>
      <c r="D85" s="15">
        <v>4.17</v>
      </c>
      <c r="E85" s="15">
        <v>8.97</v>
      </c>
      <c r="F85" s="15">
        <v>21.53</v>
      </c>
      <c r="G85" s="17">
        <v>184</v>
      </c>
      <c r="H85" s="23">
        <v>2.31</v>
      </c>
      <c r="I85" s="10">
        <v>153</v>
      </c>
      <c r="J85" s="16" t="s">
        <v>577</v>
      </c>
    </row>
    <row r="86" spans="1:10" ht="15">
      <c r="A86" s="22"/>
      <c r="B86" s="37" t="s">
        <v>624</v>
      </c>
      <c r="C86" s="198" t="s">
        <v>578</v>
      </c>
      <c r="D86" s="15">
        <v>6.24</v>
      </c>
      <c r="E86" s="15">
        <v>11.66</v>
      </c>
      <c r="F86" s="15">
        <v>32.96</v>
      </c>
      <c r="G86" s="17">
        <v>262</v>
      </c>
      <c r="H86" s="18">
        <v>3.46</v>
      </c>
      <c r="I86" s="10">
        <v>153</v>
      </c>
      <c r="J86" s="16" t="s">
        <v>577</v>
      </c>
    </row>
    <row r="87" spans="1:10" ht="15">
      <c r="A87" s="22"/>
      <c r="B87" s="37" t="s">
        <v>624</v>
      </c>
      <c r="C87" s="198" t="s">
        <v>576</v>
      </c>
      <c r="D87" s="15">
        <v>4.07</v>
      </c>
      <c r="E87" s="15">
        <v>8.94</v>
      </c>
      <c r="F87" s="15">
        <v>21.41</v>
      </c>
      <c r="G87" s="17">
        <v>182</v>
      </c>
      <c r="H87" s="23">
        <v>2.29</v>
      </c>
      <c r="I87" s="10">
        <v>153</v>
      </c>
      <c r="J87" s="16" t="s">
        <v>579</v>
      </c>
    </row>
    <row r="88" spans="1:10" ht="15">
      <c r="A88" s="22"/>
      <c r="B88" s="37" t="s">
        <v>624</v>
      </c>
      <c r="C88" s="198" t="s">
        <v>578</v>
      </c>
      <c r="D88" s="15">
        <v>6.05</v>
      </c>
      <c r="E88" s="15">
        <v>11.59</v>
      </c>
      <c r="F88" s="15">
        <v>32.61</v>
      </c>
      <c r="G88" s="17">
        <v>259</v>
      </c>
      <c r="H88" s="18">
        <v>3.43</v>
      </c>
      <c r="I88" s="10">
        <v>153</v>
      </c>
      <c r="J88" s="16" t="s">
        <v>579</v>
      </c>
    </row>
    <row r="89" spans="1:10" ht="15">
      <c r="A89" s="5" t="s">
        <v>625</v>
      </c>
      <c r="B89" s="37" t="s">
        <v>626</v>
      </c>
      <c r="C89" s="198">
        <v>105</v>
      </c>
      <c r="D89" s="10">
        <v>10.05</v>
      </c>
      <c r="E89" s="15">
        <v>11.84</v>
      </c>
      <c r="F89" s="15">
        <v>16.57</v>
      </c>
      <c r="G89" s="17">
        <v>213</v>
      </c>
      <c r="H89" s="18">
        <v>1.36</v>
      </c>
      <c r="I89" s="10">
        <v>154</v>
      </c>
      <c r="J89" s="16" t="s">
        <v>601</v>
      </c>
    </row>
    <row r="90" spans="1:10" ht="15">
      <c r="A90" s="5"/>
      <c r="B90" s="37" t="s">
        <v>626</v>
      </c>
      <c r="C90" s="198">
        <v>155</v>
      </c>
      <c r="D90" s="15">
        <v>15.28</v>
      </c>
      <c r="E90" s="15">
        <v>16.58</v>
      </c>
      <c r="F90" s="15">
        <v>25.08</v>
      </c>
      <c r="G90" s="17">
        <v>311</v>
      </c>
      <c r="H90" s="18">
        <v>2.04</v>
      </c>
      <c r="I90" s="10">
        <v>154</v>
      </c>
      <c r="J90" s="16" t="s">
        <v>601</v>
      </c>
    </row>
    <row r="91" spans="1:10" ht="15">
      <c r="A91" s="22"/>
      <c r="B91" s="37" t="s">
        <v>626</v>
      </c>
      <c r="C91" s="198">
        <v>115</v>
      </c>
      <c r="D91" s="15">
        <v>10.32</v>
      </c>
      <c r="E91" s="15">
        <v>9.23</v>
      </c>
      <c r="F91" s="15">
        <v>17.56</v>
      </c>
      <c r="G91" s="17">
        <v>195</v>
      </c>
      <c r="H91" s="23">
        <v>1.38</v>
      </c>
      <c r="I91" s="10">
        <v>154</v>
      </c>
      <c r="J91" s="16" t="s">
        <v>577</v>
      </c>
    </row>
    <row r="92" spans="1:10" ht="15">
      <c r="A92" s="22"/>
      <c r="B92" s="37" t="s">
        <v>626</v>
      </c>
      <c r="C92" s="198">
        <v>180</v>
      </c>
      <c r="D92" s="15">
        <v>15.85</v>
      </c>
      <c r="E92" s="15">
        <v>14.69</v>
      </c>
      <c r="F92" s="15">
        <v>27.12</v>
      </c>
      <c r="G92" s="17">
        <v>304</v>
      </c>
      <c r="H92" s="18">
        <v>2.08</v>
      </c>
      <c r="I92" s="10">
        <v>154</v>
      </c>
      <c r="J92" s="16" t="s">
        <v>577</v>
      </c>
    </row>
    <row r="93" spans="1:10" ht="15">
      <c r="A93" s="22"/>
      <c r="B93" s="37" t="s">
        <v>626</v>
      </c>
      <c r="C93" s="198">
        <v>115</v>
      </c>
      <c r="D93" s="15">
        <v>10.22</v>
      </c>
      <c r="E93" s="15">
        <v>9.19</v>
      </c>
      <c r="F93" s="15">
        <v>17.38</v>
      </c>
      <c r="G93" s="17">
        <v>193</v>
      </c>
      <c r="H93" s="23">
        <v>1.36</v>
      </c>
      <c r="I93" s="10">
        <v>154</v>
      </c>
      <c r="J93" s="16" t="s">
        <v>579</v>
      </c>
    </row>
    <row r="94" spans="1:10" ht="15">
      <c r="A94" s="22"/>
      <c r="B94" s="37" t="s">
        <v>626</v>
      </c>
      <c r="C94" s="198">
        <v>180</v>
      </c>
      <c r="D94" s="15">
        <v>15.66</v>
      </c>
      <c r="E94" s="15">
        <v>14.63</v>
      </c>
      <c r="F94" s="15">
        <v>26.77</v>
      </c>
      <c r="G94" s="17">
        <v>301</v>
      </c>
      <c r="H94" s="18">
        <v>2.04</v>
      </c>
      <c r="I94" s="10">
        <v>154</v>
      </c>
      <c r="J94" s="16" t="s">
        <v>579</v>
      </c>
    </row>
    <row r="95" spans="1:10" ht="15">
      <c r="A95" s="22"/>
      <c r="B95" s="37" t="s">
        <v>626</v>
      </c>
      <c r="C95" s="198">
        <v>115</v>
      </c>
      <c r="D95" s="15">
        <v>10.22</v>
      </c>
      <c r="E95" s="15">
        <v>9.19</v>
      </c>
      <c r="F95" s="15">
        <v>17.38</v>
      </c>
      <c r="G95" s="17">
        <v>193</v>
      </c>
      <c r="H95" s="23">
        <v>1.36</v>
      </c>
      <c r="I95" s="10">
        <v>154</v>
      </c>
      <c r="J95" s="16" t="s">
        <v>579</v>
      </c>
    </row>
    <row r="96" spans="1:10" ht="15">
      <c r="A96" s="5" t="s">
        <v>627</v>
      </c>
      <c r="B96" s="37" t="s">
        <v>628</v>
      </c>
      <c r="C96" s="198">
        <v>105</v>
      </c>
      <c r="D96" s="10">
        <v>3.69</v>
      </c>
      <c r="E96" s="15">
        <v>9.03</v>
      </c>
      <c r="F96" s="15">
        <v>17.26</v>
      </c>
      <c r="G96" s="17">
        <v>165</v>
      </c>
      <c r="H96" s="18">
        <v>8.6</v>
      </c>
      <c r="I96" s="10">
        <v>155</v>
      </c>
      <c r="J96" s="16" t="s">
        <v>601</v>
      </c>
    </row>
    <row r="97" spans="1:10" ht="15">
      <c r="A97" s="5"/>
      <c r="B97" s="37" t="s">
        <v>628</v>
      </c>
      <c r="C97" s="198">
        <v>185</v>
      </c>
      <c r="D97" s="11">
        <f>SUM(D96/10.5*18.5)</f>
        <v>6.501428571428571</v>
      </c>
      <c r="E97" s="11">
        <f>SUM(E96/10.5*18.5)</f>
        <v>15.91</v>
      </c>
      <c r="F97" s="11">
        <f>SUM(F96/10.5*18.5)</f>
        <v>30.410476190476196</v>
      </c>
      <c r="G97" s="11">
        <f>SUM(G96/10.5*18.5)</f>
        <v>290.7142857142857</v>
      </c>
      <c r="H97" s="11">
        <f>SUM(H96/10.5*18.5)</f>
        <v>15.152380952380952</v>
      </c>
      <c r="I97" s="10">
        <v>155</v>
      </c>
      <c r="J97" s="16" t="s">
        <v>601</v>
      </c>
    </row>
    <row r="98" spans="1:10" ht="15">
      <c r="A98" s="5"/>
      <c r="B98" s="37" t="s">
        <v>628</v>
      </c>
      <c r="C98" s="198">
        <v>205</v>
      </c>
      <c r="D98" s="11">
        <f>SUM(D96/10.5*20.5)</f>
        <v>7.204285714285714</v>
      </c>
      <c r="E98" s="11">
        <f>SUM(E96/10.5*20.5)</f>
        <v>17.63</v>
      </c>
      <c r="F98" s="11">
        <f>SUM(F96/10.5*20.5)</f>
        <v>33.69809523809524</v>
      </c>
      <c r="G98" s="11">
        <f>SUM(G96/10.5*20.5)</f>
        <v>322.1428571428571</v>
      </c>
      <c r="H98" s="11">
        <f>SUM(H96/10.5*20.5)</f>
        <v>16.79047619047619</v>
      </c>
      <c r="I98" s="10">
        <v>155</v>
      </c>
      <c r="J98" s="16" t="s">
        <v>601</v>
      </c>
    </row>
    <row r="99" spans="1:10" ht="15">
      <c r="A99" s="5"/>
      <c r="B99" s="37" t="s">
        <v>628</v>
      </c>
      <c r="C99" s="198">
        <v>155</v>
      </c>
      <c r="D99" s="15">
        <v>5.61</v>
      </c>
      <c r="E99" s="15">
        <v>12.21</v>
      </c>
      <c r="F99" s="15">
        <v>26.56</v>
      </c>
      <c r="G99" s="17">
        <v>239</v>
      </c>
      <c r="H99" s="18">
        <v>12.92</v>
      </c>
      <c r="I99" s="10">
        <v>155</v>
      </c>
      <c r="J99" s="16" t="s">
        <v>601</v>
      </c>
    </row>
    <row r="100" spans="1:10" ht="15">
      <c r="A100" s="5"/>
      <c r="B100" s="37" t="s">
        <v>628</v>
      </c>
      <c r="C100" s="198">
        <v>115</v>
      </c>
      <c r="D100" s="15">
        <v>3.93</v>
      </c>
      <c r="E100" s="15">
        <v>5.56</v>
      </c>
      <c r="F100" s="15">
        <v>18.17</v>
      </c>
      <c r="G100" s="17">
        <v>147</v>
      </c>
      <c r="H100" s="23">
        <v>8.62</v>
      </c>
      <c r="I100" s="10">
        <v>155</v>
      </c>
      <c r="J100" s="16" t="s">
        <v>577</v>
      </c>
    </row>
    <row r="101" spans="1:10" ht="15">
      <c r="A101" s="5"/>
      <c r="B101" s="37" t="s">
        <v>628</v>
      </c>
      <c r="C101" s="198">
        <v>180</v>
      </c>
      <c r="D101" s="15">
        <v>6.14</v>
      </c>
      <c r="E101" s="15">
        <v>10.42</v>
      </c>
      <c r="F101" s="15">
        <v>28.41</v>
      </c>
      <c r="G101" s="17">
        <v>232</v>
      </c>
      <c r="H101" s="18">
        <v>12.96</v>
      </c>
      <c r="I101" s="10">
        <v>155</v>
      </c>
      <c r="J101" s="16" t="s">
        <v>577</v>
      </c>
    </row>
    <row r="102" spans="1:10" ht="15">
      <c r="A102" s="5"/>
      <c r="B102" s="37" t="s">
        <v>628</v>
      </c>
      <c r="C102" s="198">
        <v>115</v>
      </c>
      <c r="D102" s="15">
        <v>3.85</v>
      </c>
      <c r="E102" s="15">
        <v>6.53</v>
      </c>
      <c r="F102" s="15">
        <v>18.04</v>
      </c>
      <c r="G102" s="17">
        <v>146</v>
      </c>
      <c r="H102" s="23">
        <v>8.61</v>
      </c>
      <c r="I102" s="10">
        <v>155</v>
      </c>
      <c r="J102" s="16" t="s">
        <v>579</v>
      </c>
    </row>
    <row r="103" spans="1:10" ht="15">
      <c r="A103" s="5"/>
      <c r="B103" s="37" t="s">
        <v>628</v>
      </c>
      <c r="C103" s="198">
        <v>180</v>
      </c>
      <c r="D103" s="15">
        <v>5.96</v>
      </c>
      <c r="E103" s="15">
        <v>10.36</v>
      </c>
      <c r="F103" s="15">
        <v>28.15</v>
      </c>
      <c r="G103" s="17">
        <v>230</v>
      </c>
      <c r="H103" s="18">
        <v>12.93</v>
      </c>
      <c r="I103" s="10">
        <v>155</v>
      </c>
      <c r="J103" s="16" t="s">
        <v>579</v>
      </c>
    </row>
    <row r="104" spans="1:10" ht="15">
      <c r="A104" s="5" t="s">
        <v>629</v>
      </c>
      <c r="B104" s="37" t="s">
        <v>635</v>
      </c>
      <c r="C104" s="198" t="s">
        <v>569</v>
      </c>
      <c r="D104" s="10">
        <v>3.6</v>
      </c>
      <c r="E104" s="15">
        <v>7.07</v>
      </c>
      <c r="F104" s="15">
        <v>14.36</v>
      </c>
      <c r="G104" s="17">
        <v>135</v>
      </c>
      <c r="H104" s="18">
        <v>1.64</v>
      </c>
      <c r="I104" s="10">
        <v>158</v>
      </c>
      <c r="J104" s="16" t="s">
        <v>601</v>
      </c>
    </row>
    <row r="105" spans="1:10" ht="15">
      <c r="A105" s="5"/>
      <c r="B105" s="37" t="s">
        <v>635</v>
      </c>
      <c r="C105" s="198" t="s">
        <v>570</v>
      </c>
      <c r="D105" s="15">
        <v>5.38</v>
      </c>
      <c r="E105" s="15">
        <v>8.64</v>
      </c>
      <c r="F105" s="15">
        <v>21.11</v>
      </c>
      <c r="G105" s="17">
        <v>184</v>
      </c>
      <c r="H105" s="18">
        <v>2.46</v>
      </c>
      <c r="I105" s="10">
        <v>158</v>
      </c>
      <c r="J105" s="16" t="s">
        <v>601</v>
      </c>
    </row>
    <row r="106" spans="1:10" ht="15">
      <c r="A106" s="22"/>
      <c r="B106" s="37" t="s">
        <v>635</v>
      </c>
      <c r="C106" s="198" t="s">
        <v>576</v>
      </c>
      <c r="D106" s="15">
        <v>3.85</v>
      </c>
      <c r="E106" s="15">
        <v>4.6</v>
      </c>
      <c r="F106" s="15">
        <v>15.26</v>
      </c>
      <c r="G106" s="17">
        <v>118</v>
      </c>
      <c r="H106" s="23">
        <v>1.66</v>
      </c>
      <c r="I106" s="10">
        <v>158</v>
      </c>
      <c r="J106" s="16" t="s">
        <v>577</v>
      </c>
    </row>
    <row r="107" spans="1:10" ht="15">
      <c r="A107" s="22"/>
      <c r="B107" s="37" t="s">
        <v>635</v>
      </c>
      <c r="C107" s="198" t="s">
        <v>578</v>
      </c>
      <c r="D107" s="15">
        <v>5.91</v>
      </c>
      <c r="E107" s="15">
        <v>6.85</v>
      </c>
      <c r="F107" s="15">
        <v>22.96</v>
      </c>
      <c r="G107" s="17">
        <v>177</v>
      </c>
      <c r="H107" s="18">
        <v>2.5</v>
      </c>
      <c r="I107" s="10">
        <v>158</v>
      </c>
      <c r="J107" s="16" t="s">
        <v>577</v>
      </c>
    </row>
    <row r="108" spans="1:10" ht="15">
      <c r="A108" s="22"/>
      <c r="B108" s="37" t="s">
        <v>635</v>
      </c>
      <c r="C108" s="198" t="s">
        <v>576</v>
      </c>
      <c r="D108" s="15">
        <v>3.76</v>
      </c>
      <c r="E108" s="15">
        <v>4.57</v>
      </c>
      <c r="F108" s="15">
        <v>15.13</v>
      </c>
      <c r="G108" s="17">
        <v>117</v>
      </c>
      <c r="H108" s="23">
        <v>1.64</v>
      </c>
      <c r="I108" s="10">
        <v>158</v>
      </c>
      <c r="J108" s="16" t="s">
        <v>579</v>
      </c>
    </row>
    <row r="109" spans="1:10" ht="15">
      <c r="A109" s="22"/>
      <c r="B109" s="37" t="s">
        <v>635</v>
      </c>
      <c r="C109" s="198" t="s">
        <v>578</v>
      </c>
      <c r="D109" s="15">
        <v>5.73</v>
      </c>
      <c r="E109" s="15">
        <v>6.79</v>
      </c>
      <c r="F109" s="15">
        <v>22.7</v>
      </c>
      <c r="G109" s="17">
        <v>175</v>
      </c>
      <c r="H109" s="18">
        <v>2.47</v>
      </c>
      <c r="I109" s="10">
        <v>158</v>
      </c>
      <c r="J109" s="16" t="s">
        <v>579</v>
      </c>
    </row>
    <row r="110" spans="1:10" ht="15">
      <c r="A110" s="5" t="s">
        <v>636</v>
      </c>
      <c r="B110" s="37" t="s">
        <v>637</v>
      </c>
      <c r="C110" s="198">
        <v>100</v>
      </c>
      <c r="D110" s="12">
        <v>6.37</v>
      </c>
      <c r="E110" s="12">
        <v>5.63</v>
      </c>
      <c r="F110" s="12">
        <v>10.16</v>
      </c>
      <c r="G110" s="21">
        <v>117</v>
      </c>
      <c r="H110" s="13">
        <v>1.45</v>
      </c>
      <c r="I110" s="10">
        <v>159</v>
      </c>
      <c r="J110" s="37"/>
    </row>
    <row r="111" spans="1:10" ht="15">
      <c r="A111" s="5"/>
      <c r="B111" s="37" t="s">
        <v>637</v>
      </c>
      <c r="C111" s="198">
        <v>150</v>
      </c>
      <c r="D111" s="13">
        <v>9.57</v>
      </c>
      <c r="E111" s="13">
        <v>8.46</v>
      </c>
      <c r="F111" s="13">
        <v>15.7</v>
      </c>
      <c r="G111" s="21">
        <v>177</v>
      </c>
      <c r="H111" s="13">
        <v>2.19</v>
      </c>
      <c r="I111" s="10">
        <v>159</v>
      </c>
      <c r="J111" s="37"/>
    </row>
    <row r="112" spans="1:10" ht="15">
      <c r="A112" s="5"/>
      <c r="B112" s="37" t="s">
        <v>637</v>
      </c>
      <c r="C112" s="198">
        <f>SUM(C110/10*18)</f>
        <v>180</v>
      </c>
      <c r="D112" s="12">
        <v>11.466000000000001</v>
      </c>
      <c r="E112" s="12">
        <v>10.133999999999999</v>
      </c>
      <c r="F112" s="12">
        <v>18.288</v>
      </c>
      <c r="G112" s="12">
        <v>210.6</v>
      </c>
      <c r="H112" s="12">
        <v>2.61</v>
      </c>
      <c r="I112" s="10">
        <v>159</v>
      </c>
      <c r="J112" s="37"/>
    </row>
    <row r="113" spans="1:10" ht="15">
      <c r="A113" s="5"/>
      <c r="B113" s="37" t="s">
        <v>637</v>
      </c>
      <c r="C113" s="198">
        <f>SUM(C110*2)</f>
        <v>200</v>
      </c>
      <c r="D113" s="12">
        <v>12.74</v>
      </c>
      <c r="E113" s="12">
        <v>11.26</v>
      </c>
      <c r="F113" s="12">
        <v>20.32</v>
      </c>
      <c r="G113" s="12">
        <v>234</v>
      </c>
      <c r="H113" s="12">
        <v>2.9</v>
      </c>
      <c r="I113" s="10">
        <v>159</v>
      </c>
      <c r="J113" s="37"/>
    </row>
    <row r="114" spans="1:10" ht="15">
      <c r="A114" s="5" t="s">
        <v>638</v>
      </c>
      <c r="B114" s="37" t="s">
        <v>639</v>
      </c>
      <c r="C114" s="198">
        <v>105</v>
      </c>
      <c r="D114" s="12">
        <v>2.96</v>
      </c>
      <c r="E114" s="12">
        <v>10.79</v>
      </c>
      <c r="F114" s="12">
        <v>7.24</v>
      </c>
      <c r="G114" s="21">
        <v>138</v>
      </c>
      <c r="H114" s="13">
        <v>15.07</v>
      </c>
      <c r="I114" s="10">
        <v>159</v>
      </c>
      <c r="J114" s="37"/>
    </row>
    <row r="115" spans="1:10" ht="15">
      <c r="A115" s="5"/>
      <c r="B115" s="37" t="s">
        <v>639</v>
      </c>
      <c r="C115" s="198">
        <v>155</v>
      </c>
      <c r="D115" s="13">
        <v>4.53</v>
      </c>
      <c r="E115" s="13">
        <v>14.95</v>
      </c>
      <c r="F115" s="13">
        <v>10.84</v>
      </c>
      <c r="G115" s="21">
        <v>196</v>
      </c>
      <c r="H115" s="13">
        <v>22.6</v>
      </c>
      <c r="I115" s="10">
        <v>159</v>
      </c>
      <c r="J115" s="37"/>
    </row>
    <row r="116" spans="1:10" ht="15">
      <c r="A116" s="5" t="s">
        <v>640</v>
      </c>
      <c r="B116" s="37" t="s">
        <v>641</v>
      </c>
      <c r="C116" s="198" t="s">
        <v>572</v>
      </c>
      <c r="D116" s="10">
        <v>1.89</v>
      </c>
      <c r="E116" s="15">
        <v>5.94</v>
      </c>
      <c r="F116" s="15">
        <v>9.6</v>
      </c>
      <c r="G116" s="17">
        <v>99</v>
      </c>
      <c r="H116" s="18">
        <v>59.33</v>
      </c>
      <c r="I116" s="10">
        <v>160</v>
      </c>
      <c r="J116" s="16" t="s">
        <v>577</v>
      </c>
    </row>
    <row r="117" spans="1:10" ht="15">
      <c r="A117" s="5"/>
      <c r="B117" s="37" t="s">
        <v>641</v>
      </c>
      <c r="C117" s="198" t="s">
        <v>573</v>
      </c>
      <c r="D117" s="15">
        <v>2.92</v>
      </c>
      <c r="E117" s="15">
        <v>9.58</v>
      </c>
      <c r="F117" s="15">
        <v>14.65</v>
      </c>
      <c r="G117" s="17">
        <v>156</v>
      </c>
      <c r="H117" s="18">
        <v>89.5</v>
      </c>
      <c r="I117" s="10">
        <v>160</v>
      </c>
      <c r="J117" s="16" t="s">
        <v>577</v>
      </c>
    </row>
    <row r="118" spans="1:10" ht="15">
      <c r="A118" s="22"/>
      <c r="B118" s="37" t="s">
        <v>641</v>
      </c>
      <c r="C118" s="198" t="s">
        <v>572</v>
      </c>
      <c r="D118" s="15">
        <v>1.73</v>
      </c>
      <c r="E118" s="15">
        <v>5.88</v>
      </c>
      <c r="F118" s="15">
        <v>9.26</v>
      </c>
      <c r="G118" s="17">
        <v>97</v>
      </c>
      <c r="H118" s="23">
        <v>59.29</v>
      </c>
      <c r="I118" s="10">
        <v>160</v>
      </c>
      <c r="J118" s="16" t="s">
        <v>579</v>
      </c>
    </row>
    <row r="119" spans="1:10" ht="15">
      <c r="A119" s="22"/>
      <c r="B119" s="37" t="s">
        <v>641</v>
      </c>
      <c r="C119" s="198" t="s">
        <v>573</v>
      </c>
      <c r="D119" s="15">
        <v>2.65</v>
      </c>
      <c r="E119" s="15">
        <v>9.47</v>
      </c>
      <c r="F119" s="15">
        <v>14.08</v>
      </c>
      <c r="G119" s="17">
        <v>152</v>
      </c>
      <c r="H119" s="18">
        <v>89.42</v>
      </c>
      <c r="I119" s="10">
        <v>160</v>
      </c>
      <c r="J119" s="16" t="s">
        <v>579</v>
      </c>
    </row>
    <row r="120" spans="1:10" ht="15">
      <c r="A120" s="22"/>
      <c r="B120" s="37" t="s">
        <v>641</v>
      </c>
      <c r="C120" s="198" t="s">
        <v>572</v>
      </c>
      <c r="D120" s="15">
        <v>1.82</v>
      </c>
      <c r="E120" s="15">
        <v>5.88</v>
      </c>
      <c r="F120" s="15">
        <v>9.55</v>
      </c>
      <c r="G120" s="17">
        <v>98</v>
      </c>
      <c r="H120" s="23">
        <v>59.49</v>
      </c>
      <c r="I120" s="10">
        <v>160</v>
      </c>
      <c r="J120" s="16" t="s">
        <v>622</v>
      </c>
    </row>
    <row r="121" spans="1:10" ht="15">
      <c r="A121" s="22"/>
      <c r="B121" s="37" t="s">
        <v>641</v>
      </c>
      <c r="C121" s="198" t="s">
        <v>573</v>
      </c>
      <c r="D121" s="15">
        <v>2.79</v>
      </c>
      <c r="E121" s="15">
        <v>9.47</v>
      </c>
      <c r="F121" s="15">
        <v>14.57</v>
      </c>
      <c r="G121" s="17">
        <v>155</v>
      </c>
      <c r="H121" s="18">
        <v>89.77</v>
      </c>
      <c r="I121" s="10">
        <v>160</v>
      </c>
      <c r="J121" s="16" t="s">
        <v>622</v>
      </c>
    </row>
    <row r="122" spans="2:10" ht="15">
      <c r="B122" s="37" t="s">
        <v>1174</v>
      </c>
      <c r="C122" s="211" t="s">
        <v>569</v>
      </c>
      <c r="D122" s="72">
        <v>1.2</v>
      </c>
      <c r="E122" s="73">
        <v>3.45</v>
      </c>
      <c r="F122" s="73">
        <v>4.55</v>
      </c>
      <c r="G122" s="161">
        <v>54</v>
      </c>
      <c r="H122" s="73">
        <v>4.88</v>
      </c>
      <c r="I122" s="10">
        <v>161</v>
      </c>
      <c r="J122" s="37"/>
    </row>
    <row r="123" spans="2:10" ht="15">
      <c r="B123" s="37" t="s">
        <v>1174</v>
      </c>
      <c r="C123" s="211" t="s">
        <v>570</v>
      </c>
      <c r="D123" s="73">
        <v>1.78</v>
      </c>
      <c r="E123" s="73">
        <v>3.5</v>
      </c>
      <c r="F123" s="73">
        <v>6.8</v>
      </c>
      <c r="G123" s="161">
        <v>66</v>
      </c>
      <c r="H123" s="73">
        <v>7.32</v>
      </c>
      <c r="I123" s="10">
        <v>161</v>
      </c>
      <c r="J123" s="37"/>
    </row>
    <row r="124" spans="2:10" ht="15">
      <c r="B124" s="37" t="s">
        <v>1175</v>
      </c>
      <c r="C124" s="211" t="s">
        <v>569</v>
      </c>
      <c r="D124" s="72">
        <v>2.3</v>
      </c>
      <c r="E124" s="73">
        <v>8.88</v>
      </c>
      <c r="F124" s="73">
        <v>19.95</v>
      </c>
      <c r="G124" s="161">
        <v>142</v>
      </c>
      <c r="H124" s="73">
        <v>3.92</v>
      </c>
      <c r="I124" s="10">
        <v>130</v>
      </c>
      <c r="J124" s="37"/>
    </row>
    <row r="125" spans="2:10" ht="15">
      <c r="B125" s="37" t="s">
        <v>1175</v>
      </c>
      <c r="C125" s="211" t="s">
        <v>570</v>
      </c>
      <c r="D125" s="73">
        <v>3.32</v>
      </c>
      <c r="E125" s="73">
        <v>16.98</v>
      </c>
      <c r="F125" s="73">
        <v>14.25</v>
      </c>
      <c r="G125" s="161">
        <v>156</v>
      </c>
      <c r="H125" s="73">
        <v>5.84</v>
      </c>
      <c r="I125" s="10">
        <v>130</v>
      </c>
      <c r="J125" s="37"/>
    </row>
    <row r="126" spans="2:10" ht="15">
      <c r="B126" s="37" t="s">
        <v>1176</v>
      </c>
      <c r="C126" s="211" t="s">
        <v>572</v>
      </c>
      <c r="D126" s="73">
        <v>1.12</v>
      </c>
      <c r="E126" s="73">
        <v>2.89</v>
      </c>
      <c r="F126" s="73">
        <v>14.25</v>
      </c>
      <c r="G126" s="161">
        <v>87</v>
      </c>
      <c r="H126" s="72">
        <v>4.6</v>
      </c>
      <c r="I126" s="10">
        <v>131</v>
      </c>
      <c r="J126" s="37"/>
    </row>
    <row r="127" spans="2:10" ht="15">
      <c r="B127" s="37" t="s">
        <v>1176</v>
      </c>
      <c r="C127" s="211" t="s">
        <v>573</v>
      </c>
      <c r="D127" s="73">
        <v>1.67</v>
      </c>
      <c r="E127" s="73">
        <v>4.34</v>
      </c>
      <c r="F127" s="73">
        <v>21.37</v>
      </c>
      <c r="G127" s="161">
        <v>131</v>
      </c>
      <c r="H127" s="73">
        <v>6.9</v>
      </c>
      <c r="I127" s="10">
        <v>131</v>
      </c>
      <c r="J127" s="37"/>
    </row>
    <row r="128" spans="2:10" ht="15">
      <c r="B128" s="37" t="s">
        <v>395</v>
      </c>
      <c r="C128" s="211" t="s">
        <v>569</v>
      </c>
      <c r="D128" s="72">
        <v>1.62</v>
      </c>
      <c r="E128" s="72">
        <v>8.68</v>
      </c>
      <c r="F128" s="72">
        <v>9.13</v>
      </c>
      <c r="G128" s="161">
        <v>121</v>
      </c>
      <c r="H128" s="72">
        <v>5.53</v>
      </c>
      <c r="I128" s="10">
        <v>145</v>
      </c>
      <c r="J128" s="37"/>
    </row>
    <row r="129" spans="2:10" ht="15">
      <c r="B129" s="37" t="s">
        <v>395</v>
      </c>
      <c r="C129" s="211" t="s">
        <v>573</v>
      </c>
      <c r="D129" s="75">
        <v>2.4</v>
      </c>
      <c r="E129" s="75">
        <v>11.33</v>
      </c>
      <c r="F129" s="75">
        <v>13.59</v>
      </c>
      <c r="G129" s="161">
        <v>166</v>
      </c>
      <c r="H129" s="75">
        <v>8.27</v>
      </c>
      <c r="I129" s="10">
        <v>145</v>
      </c>
      <c r="J129" s="37"/>
    </row>
    <row r="130" spans="2:10" ht="15">
      <c r="B130" s="37" t="s">
        <v>396</v>
      </c>
      <c r="C130" s="211">
        <v>105</v>
      </c>
      <c r="D130" s="75">
        <v>6.84</v>
      </c>
      <c r="E130" s="72">
        <v>8.68</v>
      </c>
      <c r="F130" s="72">
        <v>9.13</v>
      </c>
      <c r="G130" s="161">
        <v>142</v>
      </c>
      <c r="H130" s="73">
        <v>9.64</v>
      </c>
      <c r="I130" s="10">
        <v>145</v>
      </c>
      <c r="J130" s="74" t="s">
        <v>1177</v>
      </c>
    </row>
    <row r="131" spans="2:10" ht="15">
      <c r="B131" s="37" t="s">
        <v>396</v>
      </c>
      <c r="C131" s="211">
        <v>155</v>
      </c>
      <c r="D131" s="72">
        <v>10.19</v>
      </c>
      <c r="E131" s="72">
        <v>11.31</v>
      </c>
      <c r="F131" s="72">
        <v>13.91</v>
      </c>
      <c r="G131" s="161">
        <v>198</v>
      </c>
      <c r="H131" s="73">
        <v>14.06</v>
      </c>
      <c r="I131" s="10">
        <v>145</v>
      </c>
      <c r="J131" s="74" t="s">
        <v>1178</v>
      </c>
    </row>
    <row r="132" spans="2:10" ht="15">
      <c r="B132" s="37" t="s">
        <v>396</v>
      </c>
      <c r="C132" s="211">
        <v>115</v>
      </c>
      <c r="D132" s="75">
        <v>7.1</v>
      </c>
      <c r="E132" s="72">
        <v>6.07</v>
      </c>
      <c r="F132" s="72">
        <v>9.99</v>
      </c>
      <c r="G132" s="161">
        <v>123</v>
      </c>
      <c r="H132" s="73">
        <v>9.66</v>
      </c>
      <c r="I132" s="10">
        <v>145</v>
      </c>
      <c r="J132" s="74" t="s">
        <v>1179</v>
      </c>
    </row>
    <row r="133" spans="2:10" ht="15">
      <c r="B133" s="37" t="s">
        <v>396</v>
      </c>
      <c r="C133" s="211">
        <v>180</v>
      </c>
      <c r="D133" s="72">
        <v>10.74</v>
      </c>
      <c r="E133" s="72">
        <v>9.43</v>
      </c>
      <c r="F133" s="72">
        <v>15.68</v>
      </c>
      <c r="G133" s="161">
        <v>191</v>
      </c>
      <c r="H133" s="73">
        <v>14.1</v>
      </c>
      <c r="I133" s="10">
        <v>145</v>
      </c>
      <c r="J133" s="74" t="s">
        <v>1180</v>
      </c>
    </row>
    <row r="134" spans="2:10" ht="15">
      <c r="B134" s="37" t="s">
        <v>396</v>
      </c>
      <c r="C134" s="211">
        <v>115</v>
      </c>
      <c r="D134" s="72">
        <v>7.01</v>
      </c>
      <c r="E134" s="72">
        <v>6.04</v>
      </c>
      <c r="F134" s="72">
        <v>9.85</v>
      </c>
      <c r="G134" s="161">
        <v>122</v>
      </c>
      <c r="H134" s="73">
        <v>9.64</v>
      </c>
      <c r="I134" s="10">
        <v>145</v>
      </c>
      <c r="J134" s="74" t="s">
        <v>1181</v>
      </c>
    </row>
    <row r="135" spans="2:10" ht="15">
      <c r="B135" s="37" t="s">
        <v>396</v>
      </c>
      <c r="C135" s="211">
        <v>180</v>
      </c>
      <c r="D135" s="75">
        <v>10.55</v>
      </c>
      <c r="E135" s="75">
        <v>9.36</v>
      </c>
      <c r="F135" s="75">
        <v>15.39</v>
      </c>
      <c r="G135" s="161">
        <v>188</v>
      </c>
      <c r="H135" s="73">
        <v>14.06</v>
      </c>
      <c r="I135" s="10">
        <v>145</v>
      </c>
      <c r="J135" s="74" t="s">
        <v>1182</v>
      </c>
    </row>
    <row r="136" spans="2:10" ht="15">
      <c r="B136" s="37" t="s">
        <v>1183</v>
      </c>
      <c r="C136" s="211">
        <v>115</v>
      </c>
      <c r="D136" s="75">
        <v>4.9</v>
      </c>
      <c r="E136" s="75">
        <v>7.77</v>
      </c>
      <c r="F136" s="75">
        <v>18</v>
      </c>
      <c r="G136" s="161">
        <v>162</v>
      </c>
      <c r="H136" s="72">
        <v>2.3</v>
      </c>
      <c r="I136" s="10">
        <v>156</v>
      </c>
      <c r="J136" s="76" t="s">
        <v>1179</v>
      </c>
    </row>
    <row r="137" spans="2:10" ht="15">
      <c r="B137" s="37" t="s">
        <v>1183</v>
      </c>
      <c r="C137" s="211">
        <v>180</v>
      </c>
      <c r="D137" s="75">
        <v>7.51</v>
      </c>
      <c r="E137" s="75">
        <v>11.77</v>
      </c>
      <c r="F137" s="75">
        <v>27.5</v>
      </c>
      <c r="G137" s="161">
        <v>246</v>
      </c>
      <c r="H137" s="73">
        <v>3.48</v>
      </c>
      <c r="I137" s="10">
        <v>156</v>
      </c>
      <c r="J137" s="76" t="s">
        <v>1180</v>
      </c>
    </row>
    <row r="138" spans="2:10" ht="15">
      <c r="B138" s="37" t="s">
        <v>1183</v>
      </c>
      <c r="C138" s="211">
        <v>115</v>
      </c>
      <c r="D138" s="75">
        <v>4.81</v>
      </c>
      <c r="E138" s="75">
        <v>7.74</v>
      </c>
      <c r="F138" s="75">
        <v>17.87</v>
      </c>
      <c r="G138" s="161">
        <v>160</v>
      </c>
      <c r="H138" s="73">
        <v>2.28</v>
      </c>
      <c r="I138" s="10">
        <v>156</v>
      </c>
      <c r="J138" s="76" t="s">
        <v>1181</v>
      </c>
    </row>
    <row r="139" spans="2:10" ht="15">
      <c r="B139" s="37" t="s">
        <v>1183</v>
      </c>
      <c r="C139" s="211">
        <v>180</v>
      </c>
      <c r="D139" s="75">
        <v>7.33</v>
      </c>
      <c r="E139" s="75">
        <v>11.71</v>
      </c>
      <c r="F139" s="75">
        <v>27.24</v>
      </c>
      <c r="G139" s="161">
        <v>244</v>
      </c>
      <c r="H139" s="73">
        <v>3.44</v>
      </c>
      <c r="I139" s="10">
        <v>156</v>
      </c>
      <c r="J139" s="76" t="s">
        <v>1182</v>
      </c>
    </row>
    <row r="140" spans="2:10" ht="15">
      <c r="B140" s="37" t="s">
        <v>1184</v>
      </c>
      <c r="C140" s="211">
        <v>115</v>
      </c>
      <c r="D140" s="72">
        <v>2.57</v>
      </c>
      <c r="E140" s="72">
        <v>3.43</v>
      </c>
      <c r="F140" s="72">
        <v>18.11</v>
      </c>
      <c r="G140" s="161">
        <v>114</v>
      </c>
      <c r="H140" s="73">
        <v>4.22</v>
      </c>
      <c r="I140" s="10">
        <v>157</v>
      </c>
      <c r="J140" s="37"/>
    </row>
    <row r="141" spans="2:10" ht="15">
      <c r="B141" s="37" t="s">
        <v>1184</v>
      </c>
      <c r="C141" s="211">
        <f>SUM(C140/11.5*13)</f>
        <v>130</v>
      </c>
      <c r="D141" s="75">
        <v>2.9052173913043475</v>
      </c>
      <c r="E141" s="75">
        <v>3.8773913043478263</v>
      </c>
      <c r="F141" s="75">
        <v>20.47217391304348</v>
      </c>
      <c r="G141" s="75">
        <v>128.8695652173913</v>
      </c>
      <c r="H141" s="75">
        <v>4.770434782608695</v>
      </c>
      <c r="I141" s="10">
        <v>157</v>
      </c>
      <c r="J141" s="37"/>
    </row>
    <row r="142" spans="2:10" ht="15">
      <c r="B142" s="37" t="s">
        <v>1184</v>
      </c>
      <c r="C142" s="211">
        <f>SUM(C141/13*16.5)</f>
        <v>165</v>
      </c>
      <c r="D142" s="75">
        <v>3.6873913043478255</v>
      </c>
      <c r="E142" s="75">
        <v>4.921304347826087</v>
      </c>
      <c r="F142" s="75">
        <v>25.983913043478264</v>
      </c>
      <c r="G142" s="75">
        <v>163.56521739130437</v>
      </c>
      <c r="H142" s="75">
        <v>6.0547826086956515</v>
      </c>
      <c r="I142" s="10">
        <v>157</v>
      </c>
      <c r="J142" s="37"/>
    </row>
    <row r="143" spans="2:10" ht="15">
      <c r="B143" s="37" t="s">
        <v>1184</v>
      </c>
      <c r="C143" s="211" t="s">
        <v>578</v>
      </c>
      <c r="D143" s="75">
        <v>3.86</v>
      </c>
      <c r="E143" s="75">
        <v>5.51</v>
      </c>
      <c r="F143" s="75">
        <v>26.88</v>
      </c>
      <c r="G143" s="161">
        <v>173</v>
      </c>
      <c r="H143" s="73">
        <v>6.35</v>
      </c>
      <c r="I143" s="10">
        <v>157</v>
      </c>
      <c r="J143" s="37"/>
    </row>
    <row r="144" spans="2:10" ht="15">
      <c r="B144" s="37" t="s">
        <v>236</v>
      </c>
      <c r="C144" s="198">
        <v>100</v>
      </c>
      <c r="D144" s="12">
        <v>1.95</v>
      </c>
      <c r="E144" s="12">
        <v>3.23</v>
      </c>
      <c r="F144" s="12">
        <v>9.65</v>
      </c>
      <c r="G144" s="12">
        <v>75</v>
      </c>
      <c r="H144" s="12">
        <v>4.07</v>
      </c>
      <c r="I144" s="10">
        <v>223</v>
      </c>
      <c r="J144" s="37"/>
    </row>
    <row r="145" spans="2:10" ht="15">
      <c r="B145" s="37" t="s">
        <v>236</v>
      </c>
      <c r="C145" s="198">
        <v>150</v>
      </c>
      <c r="D145" s="12">
        <f>SUM(D144/10*15)</f>
        <v>2.9250000000000003</v>
      </c>
      <c r="E145" s="12">
        <f>SUM(E144/10*15)</f>
        <v>4.845</v>
      </c>
      <c r="F145" s="12">
        <f>SUM(F144/10*15)</f>
        <v>14.475000000000001</v>
      </c>
      <c r="G145" s="12">
        <f>SUM(G144/10*15)</f>
        <v>112.5</v>
      </c>
      <c r="H145" s="12">
        <f>SUM(H144/10*15)</f>
        <v>6.105</v>
      </c>
      <c r="I145" s="10">
        <v>223</v>
      </c>
      <c r="J145" s="37"/>
    </row>
    <row r="146" spans="2:10" ht="15">
      <c r="B146" s="37" t="s">
        <v>236</v>
      </c>
      <c r="C146" s="198">
        <v>180</v>
      </c>
      <c r="D146" s="12">
        <f>SUM(D144/10*18)</f>
        <v>3.5100000000000002</v>
      </c>
      <c r="E146" s="12">
        <f>SUM(E144/10*18)</f>
        <v>5.814</v>
      </c>
      <c r="F146" s="12">
        <f>SUM(F144/10*18)</f>
        <v>17.37</v>
      </c>
      <c r="G146" s="12">
        <f>SUM(G144/10*18)</f>
        <v>135</v>
      </c>
      <c r="H146" s="12">
        <f>SUM(H144/10*18)</f>
        <v>7.3260000000000005</v>
      </c>
      <c r="I146" s="10">
        <v>223</v>
      </c>
      <c r="J146" s="37"/>
    </row>
    <row r="147" spans="2:10" ht="15">
      <c r="B147" s="37" t="s">
        <v>236</v>
      </c>
      <c r="C147" s="198">
        <v>200</v>
      </c>
      <c r="D147" s="12">
        <f>SUM(D144*2)</f>
        <v>3.9</v>
      </c>
      <c r="E147" s="12">
        <f>SUM(E144*2)</f>
        <v>6.46</v>
      </c>
      <c r="F147" s="12">
        <f>SUM(F144*2)</f>
        <v>19.3</v>
      </c>
      <c r="G147" s="12">
        <f>SUM(G144*2)</f>
        <v>150</v>
      </c>
      <c r="H147" s="12">
        <f>SUM(H144*2)</f>
        <v>8.14</v>
      </c>
      <c r="I147" s="10">
        <v>223</v>
      </c>
      <c r="J147" s="37"/>
    </row>
    <row r="148" spans="2:10" ht="15">
      <c r="B148" s="37" t="s">
        <v>1682</v>
      </c>
      <c r="C148" s="198">
        <v>120</v>
      </c>
      <c r="D148" s="12">
        <v>2.69</v>
      </c>
      <c r="E148" s="12">
        <v>4.32</v>
      </c>
      <c r="F148" s="12">
        <v>22.11</v>
      </c>
      <c r="G148" s="12">
        <v>180</v>
      </c>
      <c r="H148" s="12">
        <v>28</v>
      </c>
      <c r="I148" s="12">
        <v>56</v>
      </c>
      <c r="J148" s="382"/>
    </row>
    <row r="149" spans="2:10" ht="15">
      <c r="B149" s="37" t="s">
        <v>1682</v>
      </c>
      <c r="C149" s="198">
        <v>90</v>
      </c>
      <c r="D149" s="12">
        <v>2.02</v>
      </c>
      <c r="E149" s="12">
        <v>3.24</v>
      </c>
      <c r="F149" s="12">
        <v>16.58</v>
      </c>
      <c r="G149" s="12">
        <v>104</v>
      </c>
      <c r="H149" s="12">
        <v>21</v>
      </c>
      <c r="I149" s="12">
        <v>56</v>
      </c>
      <c r="J149" s="382"/>
    </row>
    <row r="150" spans="2:10" ht="15">
      <c r="B150" s="37" t="s">
        <v>1682</v>
      </c>
      <c r="C150" s="198">
        <v>150</v>
      </c>
      <c r="D150" s="12">
        <v>3.36</v>
      </c>
      <c r="E150" s="12">
        <v>5.4</v>
      </c>
      <c r="F150" s="12">
        <v>27.6</v>
      </c>
      <c r="G150" s="12">
        <v>225</v>
      </c>
      <c r="H150" s="12">
        <v>35</v>
      </c>
      <c r="I150" s="12">
        <v>56</v>
      </c>
      <c r="J150" s="382"/>
    </row>
  </sheetData>
  <sheetProtection/>
  <mergeCells count="7">
    <mergeCell ref="H1:H2"/>
    <mergeCell ref="J1:J2"/>
    <mergeCell ref="B1:B2"/>
    <mergeCell ref="A1:A2"/>
    <mergeCell ref="C1:C2"/>
    <mergeCell ref="D1:G1"/>
    <mergeCell ref="I1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B1">
      <selection activeCell="B19" sqref="B19:I19"/>
    </sheetView>
  </sheetViews>
  <sheetFormatPr defaultColWidth="10.375" defaultRowHeight="12.75"/>
  <cols>
    <col min="1" max="1" width="10.375" style="20" hidden="1" customWidth="1"/>
    <col min="2" max="2" width="38.625" style="87" customWidth="1"/>
    <col min="3" max="3" width="10.375" style="97" customWidth="1"/>
    <col min="4" max="8" width="10.375" style="95" customWidth="1"/>
    <col min="9" max="9" width="10.375" style="87" customWidth="1"/>
    <col min="10" max="10" width="18.375" style="20" customWidth="1"/>
    <col min="11" max="16384" width="10.375" style="20" customWidth="1"/>
  </cols>
  <sheetData>
    <row r="1" spans="1:10" ht="15">
      <c r="A1" s="444"/>
      <c r="B1" s="432" t="s">
        <v>60</v>
      </c>
      <c r="C1" s="439" t="s">
        <v>422</v>
      </c>
      <c r="D1" s="432" t="s">
        <v>423</v>
      </c>
      <c r="E1" s="432"/>
      <c r="F1" s="432"/>
      <c r="G1" s="432"/>
      <c r="H1" s="432" t="s">
        <v>424</v>
      </c>
      <c r="I1" s="432"/>
      <c r="J1" s="217"/>
    </row>
    <row r="2" spans="1:10" ht="46.5">
      <c r="A2" s="444"/>
      <c r="B2" s="432"/>
      <c r="C2" s="439"/>
      <c r="D2" s="41" t="s">
        <v>425</v>
      </c>
      <c r="E2" s="41" t="s">
        <v>426</v>
      </c>
      <c r="F2" s="41" t="s">
        <v>427</v>
      </c>
      <c r="G2" s="41" t="s">
        <v>428</v>
      </c>
      <c r="H2" s="432"/>
      <c r="I2" s="432"/>
      <c r="J2" s="217"/>
    </row>
    <row r="3" spans="1:10" ht="15">
      <c r="A3" s="39"/>
      <c r="B3" s="43" t="s">
        <v>397</v>
      </c>
      <c r="C3" s="46" t="s">
        <v>1003</v>
      </c>
      <c r="D3" s="42">
        <v>5.08</v>
      </c>
      <c r="E3" s="42">
        <v>4.6</v>
      </c>
      <c r="F3" s="42">
        <v>0.28</v>
      </c>
      <c r="G3" s="42">
        <v>63</v>
      </c>
      <c r="H3" s="42">
        <v>0.01</v>
      </c>
      <c r="I3" s="41">
        <v>213</v>
      </c>
      <c r="J3" s="41">
        <v>0</v>
      </c>
    </row>
    <row r="4" spans="1:10" ht="18.75" customHeight="1">
      <c r="A4" s="39" t="s">
        <v>1004</v>
      </c>
      <c r="B4" s="43" t="s">
        <v>1005</v>
      </c>
      <c r="C4" s="46">
        <v>60</v>
      </c>
      <c r="D4" s="42">
        <v>3.03</v>
      </c>
      <c r="E4" s="42">
        <v>4.76</v>
      </c>
      <c r="F4" s="42">
        <v>2.68</v>
      </c>
      <c r="G4" s="42">
        <v>66</v>
      </c>
      <c r="H4" s="42">
        <v>0.02</v>
      </c>
      <c r="I4" s="41">
        <v>214</v>
      </c>
      <c r="J4" s="43" t="s">
        <v>1006</v>
      </c>
    </row>
    <row r="5" spans="1:10" ht="18.75" customHeight="1">
      <c r="A5" s="39"/>
      <c r="B5" s="43" t="s">
        <v>1005</v>
      </c>
      <c r="C5" s="46">
        <v>80</v>
      </c>
      <c r="D5" s="42">
        <v>3.1</v>
      </c>
      <c r="E5" s="42">
        <v>8.08</v>
      </c>
      <c r="F5" s="42">
        <v>2.29</v>
      </c>
      <c r="G5" s="42">
        <v>94</v>
      </c>
      <c r="H5" s="42">
        <v>0.01</v>
      </c>
      <c r="I5" s="41">
        <v>214</v>
      </c>
      <c r="J5" s="43" t="s">
        <v>1006</v>
      </c>
    </row>
    <row r="6" spans="1:10" ht="18.75" customHeight="1">
      <c r="A6" s="40"/>
      <c r="B6" s="43" t="s">
        <v>1005</v>
      </c>
      <c r="C6" s="46">
        <v>60</v>
      </c>
      <c r="D6" s="42">
        <v>5.47</v>
      </c>
      <c r="E6" s="42">
        <v>7.21</v>
      </c>
      <c r="F6" s="42">
        <v>2.82</v>
      </c>
      <c r="G6" s="42">
        <v>98</v>
      </c>
      <c r="H6" s="42">
        <v>0.02</v>
      </c>
      <c r="I6" s="41">
        <v>214</v>
      </c>
      <c r="J6" s="43" t="s">
        <v>1007</v>
      </c>
    </row>
    <row r="7" spans="1:10" ht="18.75" customHeight="1">
      <c r="A7" s="40"/>
      <c r="B7" s="43" t="s">
        <v>1005</v>
      </c>
      <c r="C7" s="46">
        <v>80</v>
      </c>
      <c r="D7" s="42">
        <v>5.54</v>
      </c>
      <c r="E7" s="42">
        <v>10.53</v>
      </c>
      <c r="F7" s="42">
        <v>2.44</v>
      </c>
      <c r="G7" s="42">
        <v>127</v>
      </c>
      <c r="H7" s="42"/>
      <c r="I7" s="41">
        <v>214</v>
      </c>
      <c r="J7" s="43" t="s">
        <v>1007</v>
      </c>
    </row>
    <row r="8" spans="1:10" ht="15">
      <c r="A8" s="39" t="s">
        <v>1008</v>
      </c>
      <c r="B8" s="43" t="s">
        <v>96</v>
      </c>
      <c r="C8" s="46">
        <v>65</v>
      </c>
      <c r="D8" s="42">
        <v>5.73</v>
      </c>
      <c r="E8" s="42">
        <v>11.04</v>
      </c>
      <c r="F8" s="42">
        <v>1.1</v>
      </c>
      <c r="G8" s="42">
        <v>127</v>
      </c>
      <c r="H8" s="42">
        <v>0.1</v>
      </c>
      <c r="I8" s="41">
        <v>215</v>
      </c>
      <c r="J8" s="217"/>
    </row>
    <row r="9" spans="1:10" ht="15">
      <c r="A9" s="39"/>
      <c r="B9" s="43" t="s">
        <v>96</v>
      </c>
      <c r="C9" s="46">
        <f>SUM(C8/6.5*12)</f>
        <v>120</v>
      </c>
      <c r="D9" s="42">
        <v>10.58</v>
      </c>
      <c r="E9" s="42">
        <v>20.38</v>
      </c>
      <c r="F9" s="42">
        <v>2.03</v>
      </c>
      <c r="G9" s="42">
        <v>234.46</v>
      </c>
      <c r="H9" s="42">
        <v>0.18</v>
      </c>
      <c r="I9" s="41">
        <v>215</v>
      </c>
      <c r="J9" s="217"/>
    </row>
    <row r="10" spans="1:10" ht="15">
      <c r="A10" s="39" t="s">
        <v>1008</v>
      </c>
      <c r="B10" s="43" t="s">
        <v>96</v>
      </c>
      <c r="C10" s="46">
        <v>85</v>
      </c>
      <c r="D10" s="42">
        <v>7.52</v>
      </c>
      <c r="E10" s="42">
        <v>13.46</v>
      </c>
      <c r="F10" s="42">
        <v>1.51</v>
      </c>
      <c r="G10" s="42">
        <v>157</v>
      </c>
      <c r="H10" s="42">
        <v>0.15</v>
      </c>
      <c r="I10" s="41">
        <v>215</v>
      </c>
      <c r="J10" s="217"/>
    </row>
    <row r="11" spans="1:10" ht="15">
      <c r="A11" s="39" t="s">
        <v>1009</v>
      </c>
      <c r="B11" s="43" t="s">
        <v>1010</v>
      </c>
      <c r="C11" s="46">
        <v>65</v>
      </c>
      <c r="D11" s="42">
        <v>6.95</v>
      </c>
      <c r="E11" s="42">
        <v>12.87</v>
      </c>
      <c r="F11" s="42">
        <v>1.07</v>
      </c>
      <c r="G11" s="42">
        <v>148</v>
      </c>
      <c r="H11" s="42">
        <v>0.13</v>
      </c>
      <c r="I11" s="41">
        <v>216</v>
      </c>
      <c r="J11" s="217"/>
    </row>
    <row r="12" spans="1:10" ht="15">
      <c r="A12" s="39"/>
      <c r="B12" s="43" t="s">
        <v>1010</v>
      </c>
      <c r="C12" s="46">
        <v>85</v>
      </c>
      <c r="D12" s="42">
        <v>9.1</v>
      </c>
      <c r="E12" s="42">
        <v>15.8</v>
      </c>
      <c r="F12" s="42">
        <v>1.4</v>
      </c>
      <c r="G12" s="42">
        <v>184</v>
      </c>
      <c r="H12" s="42">
        <v>0.17</v>
      </c>
      <c r="I12" s="41">
        <v>216</v>
      </c>
      <c r="J12" s="217"/>
    </row>
    <row r="13" spans="1:10" ht="15">
      <c r="A13" s="39"/>
      <c r="B13" s="43" t="s">
        <v>1010</v>
      </c>
      <c r="C13" s="46">
        <v>120</v>
      </c>
      <c r="D13" s="42">
        <v>12.830769230769231</v>
      </c>
      <c r="E13" s="42">
        <v>23.76</v>
      </c>
      <c r="F13" s="42">
        <v>1.9753846153846157</v>
      </c>
      <c r="G13" s="42">
        <v>273.2307692307692</v>
      </c>
      <c r="H13" s="42">
        <v>0.24</v>
      </c>
      <c r="I13" s="41">
        <v>216</v>
      </c>
      <c r="J13" s="217"/>
    </row>
    <row r="14" spans="1:10" ht="15">
      <c r="A14" s="39"/>
      <c r="B14" s="43" t="s">
        <v>1010</v>
      </c>
      <c r="C14" s="46">
        <v>150</v>
      </c>
      <c r="D14" s="42">
        <v>16.038461538461537</v>
      </c>
      <c r="E14" s="42">
        <v>29.7</v>
      </c>
      <c r="F14" s="42">
        <v>2.4692307692307693</v>
      </c>
      <c r="G14" s="42">
        <v>341.53846153846155</v>
      </c>
      <c r="H14" s="42">
        <v>0.3</v>
      </c>
      <c r="I14" s="41">
        <v>216</v>
      </c>
      <c r="J14" s="217"/>
    </row>
    <row r="15" spans="1:10" ht="15">
      <c r="A15" s="39" t="s">
        <v>1011</v>
      </c>
      <c r="B15" s="43" t="s">
        <v>398</v>
      </c>
      <c r="C15" s="46">
        <f aca="true" t="shared" si="0" ref="C15:H15">SUM(C16/8.5*10)</f>
        <v>100</v>
      </c>
      <c r="D15" s="42">
        <f t="shared" si="0"/>
        <v>7.317647058823528</v>
      </c>
      <c r="E15" s="42">
        <f t="shared" si="0"/>
        <v>13.611764705882354</v>
      </c>
      <c r="F15" s="42">
        <f t="shared" si="0"/>
        <v>3.4941176470588236</v>
      </c>
      <c r="G15" s="42">
        <f t="shared" si="0"/>
        <v>165.8823529411765</v>
      </c>
      <c r="H15" s="42">
        <f t="shared" si="0"/>
        <v>1.211764705882353</v>
      </c>
      <c r="I15" s="41">
        <v>217</v>
      </c>
      <c r="J15" s="217"/>
    </row>
    <row r="16" spans="1:10" ht="15">
      <c r="A16" s="39" t="s">
        <v>1011</v>
      </c>
      <c r="B16" s="43" t="s">
        <v>398</v>
      </c>
      <c r="C16" s="46">
        <v>85</v>
      </c>
      <c r="D16" s="42">
        <v>6.22</v>
      </c>
      <c r="E16" s="42">
        <v>11.57</v>
      </c>
      <c r="F16" s="42">
        <v>2.97</v>
      </c>
      <c r="G16" s="42">
        <v>141</v>
      </c>
      <c r="H16" s="42">
        <v>1.03</v>
      </c>
      <c r="I16" s="41">
        <v>217</v>
      </c>
      <c r="J16" s="217"/>
    </row>
    <row r="17" spans="1:10" ht="15">
      <c r="A17" s="39" t="s">
        <v>1012</v>
      </c>
      <c r="B17" s="43" t="s">
        <v>399</v>
      </c>
      <c r="C17" s="46">
        <v>65</v>
      </c>
      <c r="D17" s="42">
        <v>4.5</v>
      </c>
      <c r="E17" s="42">
        <v>9.22</v>
      </c>
      <c r="F17" s="42">
        <v>4.71</v>
      </c>
      <c r="G17" s="42">
        <v>120</v>
      </c>
      <c r="H17" s="42">
        <v>2.47</v>
      </c>
      <c r="I17" s="41">
        <v>218</v>
      </c>
      <c r="J17" s="217"/>
    </row>
    <row r="18" spans="1:10" ht="15">
      <c r="A18" s="39"/>
      <c r="B18" s="43" t="s">
        <v>399</v>
      </c>
      <c r="C18" s="46">
        <v>85</v>
      </c>
      <c r="D18" s="42">
        <v>6.01</v>
      </c>
      <c r="E18" s="42">
        <v>11.15</v>
      </c>
      <c r="F18" s="42">
        <v>6.29</v>
      </c>
      <c r="G18" s="42">
        <v>150</v>
      </c>
      <c r="H18" s="42">
        <v>3.29</v>
      </c>
      <c r="I18" s="41">
        <v>218</v>
      </c>
      <c r="J18" s="217"/>
    </row>
    <row r="19" spans="1:10" ht="15">
      <c r="A19" s="39" t="s">
        <v>1013</v>
      </c>
      <c r="B19" s="43" t="s">
        <v>1014</v>
      </c>
      <c r="C19" s="46">
        <v>65</v>
      </c>
      <c r="D19" s="42">
        <v>4.57</v>
      </c>
      <c r="E19" s="42">
        <v>9.5</v>
      </c>
      <c r="F19" s="42">
        <v>3.79</v>
      </c>
      <c r="G19" s="42">
        <v>119</v>
      </c>
      <c r="H19" s="42">
        <v>0.5</v>
      </c>
      <c r="I19" s="41">
        <v>219</v>
      </c>
      <c r="J19" s="217"/>
    </row>
    <row r="20" spans="1:10" ht="15">
      <c r="A20" s="39"/>
      <c r="B20" s="43" t="s">
        <v>1014</v>
      </c>
      <c r="C20" s="46">
        <v>85</v>
      </c>
      <c r="D20" s="42">
        <v>6.52</v>
      </c>
      <c r="E20" s="42">
        <v>8.07</v>
      </c>
      <c r="F20" s="42">
        <v>8.41</v>
      </c>
      <c r="G20" s="42">
        <v>132</v>
      </c>
      <c r="H20" s="42">
        <v>0.7</v>
      </c>
      <c r="I20" s="41">
        <v>219</v>
      </c>
      <c r="J20" s="217"/>
    </row>
    <row r="21" spans="1:10" ht="15">
      <c r="A21" s="39" t="s">
        <v>1015</v>
      </c>
      <c r="B21" s="43" t="s">
        <v>400</v>
      </c>
      <c r="C21" s="46">
        <v>65</v>
      </c>
      <c r="D21" s="42">
        <v>4.07</v>
      </c>
      <c r="E21" s="42">
        <v>9.27</v>
      </c>
      <c r="F21" s="42">
        <v>1.61</v>
      </c>
      <c r="G21" s="42">
        <v>104</v>
      </c>
      <c r="H21" s="42">
        <v>1.95</v>
      </c>
      <c r="I21" s="41">
        <v>220</v>
      </c>
      <c r="J21" s="217"/>
    </row>
    <row r="22" spans="1:10" ht="15">
      <c r="A22" s="39"/>
      <c r="B22" s="43" t="s">
        <v>400</v>
      </c>
      <c r="C22" s="46">
        <v>85</v>
      </c>
      <c r="D22" s="42">
        <v>5.58</v>
      </c>
      <c r="E22" s="42">
        <v>11.23</v>
      </c>
      <c r="F22" s="42">
        <v>2.83</v>
      </c>
      <c r="G22" s="42">
        <v>135</v>
      </c>
      <c r="H22" s="42">
        <v>3.51</v>
      </c>
      <c r="I22" s="41">
        <v>220</v>
      </c>
      <c r="J22" s="217"/>
    </row>
    <row r="23" spans="1:10" ht="15">
      <c r="A23" s="39" t="s">
        <v>1016</v>
      </c>
      <c r="B23" s="43" t="s">
        <v>1017</v>
      </c>
      <c r="C23" s="46">
        <v>65</v>
      </c>
      <c r="D23" s="42">
        <v>5.91</v>
      </c>
      <c r="E23" s="42">
        <v>9.96</v>
      </c>
      <c r="F23" s="42">
        <v>14.9</v>
      </c>
      <c r="G23" s="42">
        <v>173</v>
      </c>
      <c r="H23" s="42">
        <v>0.17</v>
      </c>
      <c r="I23" s="41">
        <v>221</v>
      </c>
      <c r="J23" s="217"/>
    </row>
    <row r="24" spans="1:10" ht="15">
      <c r="A24" s="39"/>
      <c r="B24" s="43" t="s">
        <v>1017</v>
      </c>
      <c r="C24" s="46">
        <v>85</v>
      </c>
      <c r="D24" s="42">
        <v>7.5</v>
      </c>
      <c r="E24" s="42">
        <v>11.96</v>
      </c>
      <c r="F24" s="42">
        <v>17.39</v>
      </c>
      <c r="G24" s="42">
        <v>207</v>
      </c>
      <c r="H24" s="42">
        <v>0.21</v>
      </c>
      <c r="I24" s="41">
        <v>221</v>
      </c>
      <c r="J24" s="217"/>
    </row>
    <row r="25" spans="1:10" ht="15">
      <c r="A25" s="39"/>
      <c r="B25" s="43" t="s">
        <v>1017</v>
      </c>
      <c r="C25" s="46">
        <f aca="true" t="shared" si="1" ref="C25:H25">SUM(C23/6.5*10)</f>
        <v>100</v>
      </c>
      <c r="D25" s="42">
        <f t="shared" si="1"/>
        <v>9.092307692307692</v>
      </c>
      <c r="E25" s="42">
        <f t="shared" si="1"/>
        <v>15.323076923076924</v>
      </c>
      <c r="F25" s="42">
        <f t="shared" si="1"/>
        <v>22.92307692307692</v>
      </c>
      <c r="G25" s="42">
        <f t="shared" si="1"/>
        <v>266.1538461538462</v>
      </c>
      <c r="H25" s="42">
        <f t="shared" si="1"/>
        <v>0.26153846153846155</v>
      </c>
      <c r="I25" s="41">
        <v>221</v>
      </c>
      <c r="J25" s="217"/>
    </row>
    <row r="26" spans="1:10" ht="15">
      <c r="A26" s="39" t="s">
        <v>1018</v>
      </c>
      <c r="B26" s="43" t="s">
        <v>1019</v>
      </c>
      <c r="C26" s="46">
        <v>65</v>
      </c>
      <c r="D26" s="42">
        <v>4.29</v>
      </c>
      <c r="E26" s="42">
        <v>7.43</v>
      </c>
      <c r="F26" s="42">
        <v>3.93</v>
      </c>
      <c r="G26" s="42">
        <v>100</v>
      </c>
      <c r="H26" s="42">
        <v>1.03</v>
      </c>
      <c r="I26" s="41">
        <v>222</v>
      </c>
      <c r="J26" s="217"/>
    </row>
    <row r="27" spans="1:10" ht="15">
      <c r="A27" s="39"/>
      <c r="B27" s="43" t="s">
        <v>1019</v>
      </c>
      <c r="C27" s="46">
        <v>85</v>
      </c>
      <c r="D27" s="42">
        <v>5.78</v>
      </c>
      <c r="E27" s="42">
        <v>10.25</v>
      </c>
      <c r="F27" s="42">
        <v>4.8</v>
      </c>
      <c r="G27" s="42">
        <v>135</v>
      </c>
      <c r="H27" s="42">
        <v>1.4</v>
      </c>
      <c r="I27" s="41">
        <v>222</v>
      </c>
      <c r="J27" s="217"/>
    </row>
    <row r="28" spans="1:10" ht="15">
      <c r="A28" s="39" t="s">
        <v>1020</v>
      </c>
      <c r="B28" s="43" t="s">
        <v>401</v>
      </c>
      <c r="C28" s="46">
        <v>65</v>
      </c>
      <c r="D28" s="42">
        <v>5.76</v>
      </c>
      <c r="E28" s="42">
        <v>13.46</v>
      </c>
      <c r="F28" s="42">
        <v>1.26</v>
      </c>
      <c r="G28" s="42">
        <v>126</v>
      </c>
      <c r="H28" s="42">
        <v>0.27</v>
      </c>
      <c r="I28" s="41">
        <v>223</v>
      </c>
      <c r="J28" s="217"/>
    </row>
    <row r="29" spans="1:10" ht="15">
      <c r="A29" s="39"/>
      <c r="B29" s="43" t="s">
        <v>401</v>
      </c>
      <c r="C29" s="46">
        <v>85</v>
      </c>
      <c r="D29" s="42">
        <v>7.52</v>
      </c>
      <c r="E29" s="42">
        <v>9.87</v>
      </c>
      <c r="F29" s="42">
        <v>1.66</v>
      </c>
      <c r="G29" s="42">
        <v>159</v>
      </c>
      <c r="H29" s="42">
        <v>0.36</v>
      </c>
      <c r="I29" s="41">
        <v>223</v>
      </c>
      <c r="J29" s="217"/>
    </row>
    <row r="30" spans="1:10" ht="15">
      <c r="A30" s="39" t="s">
        <v>1021</v>
      </c>
      <c r="B30" s="43" t="s">
        <v>402</v>
      </c>
      <c r="C30" s="46">
        <v>65</v>
      </c>
      <c r="D30" s="42">
        <v>8.04</v>
      </c>
      <c r="E30" s="42">
        <v>9.87</v>
      </c>
      <c r="F30" s="42">
        <v>1.26</v>
      </c>
      <c r="G30" s="42">
        <v>126</v>
      </c>
      <c r="H30" s="42">
        <v>0.27</v>
      </c>
      <c r="I30" s="41">
        <v>224</v>
      </c>
      <c r="J30" s="217"/>
    </row>
    <row r="31" spans="1:10" ht="15">
      <c r="A31" s="39"/>
      <c r="B31" s="43" t="s">
        <v>402</v>
      </c>
      <c r="C31" s="46">
        <v>85</v>
      </c>
      <c r="D31" s="42">
        <v>10.68</v>
      </c>
      <c r="E31" s="42">
        <v>12.15</v>
      </c>
      <c r="F31" s="42">
        <v>1.66</v>
      </c>
      <c r="G31" s="42">
        <v>159</v>
      </c>
      <c r="H31" s="42">
        <v>0.36</v>
      </c>
      <c r="I31" s="41">
        <v>224</v>
      </c>
      <c r="J31" s="217"/>
    </row>
    <row r="32" spans="1:10" ht="15">
      <c r="A32" s="39" t="s">
        <v>1022</v>
      </c>
      <c r="B32" s="43" t="s">
        <v>1023</v>
      </c>
      <c r="C32" s="46">
        <v>65</v>
      </c>
      <c r="D32" s="42">
        <v>6</v>
      </c>
      <c r="E32" s="42">
        <v>8.86</v>
      </c>
      <c r="F32" s="42">
        <v>11.01</v>
      </c>
      <c r="G32" s="42">
        <v>148</v>
      </c>
      <c r="H32" s="42">
        <v>7.81</v>
      </c>
      <c r="I32" s="41">
        <v>225</v>
      </c>
      <c r="J32" s="217"/>
    </row>
    <row r="33" spans="1:10" ht="15">
      <c r="A33" s="39"/>
      <c r="B33" s="43" t="s">
        <v>1023</v>
      </c>
      <c r="C33" s="46">
        <v>85</v>
      </c>
      <c r="D33" s="42">
        <v>8.14</v>
      </c>
      <c r="E33" s="42">
        <v>11.05</v>
      </c>
      <c r="F33" s="42">
        <v>14.67</v>
      </c>
      <c r="G33" s="42">
        <v>191</v>
      </c>
      <c r="H33" s="42">
        <v>10.4</v>
      </c>
      <c r="I33" s="41">
        <v>225</v>
      </c>
      <c r="J33" s="217"/>
    </row>
    <row r="34" spans="1:10" ht="15">
      <c r="A34" s="39" t="s">
        <v>1024</v>
      </c>
      <c r="B34" s="43" t="s">
        <v>403</v>
      </c>
      <c r="C34" s="46">
        <f aca="true" t="shared" si="2" ref="C34:H34">SUM(C35/8.5*10)</f>
        <v>100</v>
      </c>
      <c r="D34" s="42">
        <f t="shared" si="2"/>
        <v>10.023529411764704</v>
      </c>
      <c r="E34" s="42">
        <f t="shared" si="2"/>
        <v>13.752941176470587</v>
      </c>
      <c r="F34" s="42">
        <f t="shared" si="2"/>
        <v>5.9411764705882355</v>
      </c>
      <c r="G34" s="42">
        <f t="shared" si="2"/>
        <v>188.23529411764707</v>
      </c>
      <c r="H34" s="42">
        <f t="shared" si="2"/>
        <v>0.3294117647058824</v>
      </c>
      <c r="I34" s="41">
        <v>228</v>
      </c>
      <c r="J34" s="217"/>
    </row>
    <row r="35" spans="1:10" ht="15">
      <c r="A35" s="39"/>
      <c r="B35" s="43" t="s">
        <v>403</v>
      </c>
      <c r="C35" s="46">
        <v>85</v>
      </c>
      <c r="D35" s="42">
        <v>8.52</v>
      </c>
      <c r="E35" s="42">
        <v>11.69</v>
      </c>
      <c r="F35" s="42">
        <v>5.05</v>
      </c>
      <c r="G35" s="42">
        <v>160</v>
      </c>
      <c r="H35" s="42">
        <v>0.28</v>
      </c>
      <c r="I35" s="41">
        <v>228</v>
      </c>
      <c r="J35" s="217"/>
    </row>
    <row r="36" spans="1:10" ht="15">
      <c r="A36" s="39" t="s">
        <v>1025</v>
      </c>
      <c r="B36" s="43" t="s">
        <v>125</v>
      </c>
      <c r="C36" s="46">
        <v>70</v>
      </c>
      <c r="D36" s="42">
        <v>6.92</v>
      </c>
      <c r="E36" s="42">
        <v>13.42</v>
      </c>
      <c r="F36" s="42">
        <v>0.1</v>
      </c>
      <c r="G36" s="42">
        <v>148.86</v>
      </c>
      <c r="H36" s="42">
        <v>0.18</v>
      </c>
      <c r="I36" s="41">
        <v>211</v>
      </c>
      <c r="J36" s="217"/>
    </row>
    <row r="37" spans="1:10" ht="15">
      <c r="A37" s="39"/>
      <c r="B37" s="43" t="s">
        <v>125</v>
      </c>
      <c r="C37" s="46">
        <v>130</v>
      </c>
      <c r="D37" s="45">
        <v>14.83</v>
      </c>
      <c r="E37" s="45">
        <v>28.76</v>
      </c>
      <c r="F37" s="45">
        <v>0.21</v>
      </c>
      <c r="G37" s="45">
        <v>318.98</v>
      </c>
      <c r="H37" s="45">
        <v>0.38</v>
      </c>
      <c r="I37" s="41">
        <v>211</v>
      </c>
      <c r="J37" s="217"/>
    </row>
    <row r="38" spans="2:10" ht="15">
      <c r="B38" s="37" t="s">
        <v>1636</v>
      </c>
      <c r="C38" s="198">
        <v>100</v>
      </c>
      <c r="D38" s="12">
        <v>2.69</v>
      </c>
      <c r="E38" s="12">
        <v>6.21</v>
      </c>
      <c r="F38" s="12">
        <v>1.75</v>
      </c>
      <c r="G38" s="12">
        <v>72</v>
      </c>
      <c r="H38" s="12">
        <v>2.13</v>
      </c>
      <c r="I38" s="12">
        <v>156</v>
      </c>
      <c r="J38" s="87"/>
    </row>
    <row r="39" spans="2:10" ht="15">
      <c r="B39" s="37" t="s">
        <v>1636</v>
      </c>
      <c r="C39" s="198">
        <v>80</v>
      </c>
      <c r="D39" s="12">
        <v>2.15</v>
      </c>
      <c r="E39" s="12">
        <v>6.21</v>
      </c>
      <c r="F39" s="12">
        <v>1.75</v>
      </c>
      <c r="G39" s="12">
        <v>72</v>
      </c>
      <c r="H39" s="12">
        <v>2.13</v>
      </c>
      <c r="I39" s="12">
        <v>156</v>
      </c>
      <c r="J39" s="87"/>
    </row>
  </sheetData>
  <sheetProtection/>
  <mergeCells count="6">
    <mergeCell ref="I1:I2"/>
    <mergeCell ref="H1:H2"/>
    <mergeCell ref="A1:A2"/>
    <mergeCell ref="B1:B2"/>
    <mergeCell ref="C1:C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16">
      <selection activeCell="B32" sqref="B32:I32"/>
    </sheetView>
  </sheetViews>
  <sheetFormatPr defaultColWidth="10.375" defaultRowHeight="12.75"/>
  <cols>
    <col min="1" max="1" width="10.375" style="20" hidden="1" customWidth="1"/>
    <col min="2" max="2" width="43.50390625" style="87" customWidth="1"/>
    <col min="3" max="3" width="10.375" style="102" customWidth="1"/>
    <col min="4" max="9" width="10.375" style="87" customWidth="1"/>
    <col min="10" max="16384" width="10.375" style="20" customWidth="1"/>
  </cols>
  <sheetData>
    <row r="1" spans="1:10" ht="15">
      <c r="A1" s="445"/>
      <c r="B1" s="432" t="s">
        <v>60</v>
      </c>
      <c r="C1" s="439" t="s">
        <v>422</v>
      </c>
      <c r="D1" s="432" t="s">
        <v>423</v>
      </c>
      <c r="E1" s="432"/>
      <c r="F1" s="432"/>
      <c r="G1" s="432"/>
      <c r="H1" s="432" t="s">
        <v>424</v>
      </c>
      <c r="I1" s="437"/>
      <c r="J1" s="38"/>
    </row>
    <row r="2" spans="1:10" ht="46.5">
      <c r="A2" s="446"/>
      <c r="B2" s="432"/>
      <c r="C2" s="439"/>
      <c r="D2" s="41" t="s">
        <v>425</v>
      </c>
      <c r="E2" s="41" t="s">
        <v>426</v>
      </c>
      <c r="F2" s="41" t="s">
        <v>427</v>
      </c>
      <c r="G2" s="41" t="s">
        <v>428</v>
      </c>
      <c r="H2" s="432"/>
      <c r="I2" s="438"/>
      <c r="J2" s="38"/>
    </row>
    <row r="3" spans="1:10" ht="15">
      <c r="A3" s="39" t="s">
        <v>1576</v>
      </c>
      <c r="B3" s="38" t="s">
        <v>414</v>
      </c>
      <c r="C3" s="46">
        <v>15</v>
      </c>
      <c r="D3" s="42">
        <v>0.18</v>
      </c>
      <c r="E3" s="42">
        <v>0.64</v>
      </c>
      <c r="F3" s="42">
        <v>1.2</v>
      </c>
      <c r="G3" s="42">
        <v>11.3</v>
      </c>
      <c r="H3" s="42">
        <v>0.36</v>
      </c>
      <c r="I3" s="41">
        <v>348</v>
      </c>
      <c r="J3" s="38"/>
    </row>
    <row r="4" spans="1:10" ht="15">
      <c r="A4" s="39" t="s">
        <v>1576</v>
      </c>
      <c r="B4" s="38" t="s">
        <v>414</v>
      </c>
      <c r="C4" s="46">
        <v>20</v>
      </c>
      <c r="D4" s="42">
        <v>0.24</v>
      </c>
      <c r="E4" s="42">
        <v>0.8533333333333333</v>
      </c>
      <c r="F4" s="42">
        <v>1.6</v>
      </c>
      <c r="G4" s="42">
        <v>15.066666666666668</v>
      </c>
      <c r="H4" s="42">
        <v>0.48</v>
      </c>
      <c r="I4" s="41">
        <v>348</v>
      </c>
      <c r="J4" s="38"/>
    </row>
    <row r="5" spans="1:10" ht="15">
      <c r="A5" s="39" t="s">
        <v>1576</v>
      </c>
      <c r="B5" s="38" t="s">
        <v>414</v>
      </c>
      <c r="C5" s="46">
        <v>30</v>
      </c>
      <c r="D5" s="42">
        <v>0.36</v>
      </c>
      <c r="E5" s="42">
        <v>1.28</v>
      </c>
      <c r="F5" s="42">
        <v>2.4</v>
      </c>
      <c r="G5" s="42">
        <v>22.6</v>
      </c>
      <c r="H5" s="42">
        <v>0.72</v>
      </c>
      <c r="I5" s="41">
        <v>348</v>
      </c>
      <c r="J5" s="38"/>
    </row>
    <row r="6" spans="1:10" ht="15">
      <c r="A6" s="39" t="s">
        <v>1577</v>
      </c>
      <c r="B6" s="38" t="s">
        <v>404</v>
      </c>
      <c r="C6" s="46">
        <v>15</v>
      </c>
      <c r="D6" s="42">
        <v>22.01</v>
      </c>
      <c r="E6" s="42">
        <v>1.07</v>
      </c>
      <c r="F6" s="42">
        <v>1.9</v>
      </c>
      <c r="G6" s="42">
        <v>18.2</v>
      </c>
      <c r="H6" s="42">
        <v>0.36</v>
      </c>
      <c r="I6" s="41">
        <v>349</v>
      </c>
      <c r="J6" s="38"/>
    </row>
    <row r="7" spans="1:10" ht="15">
      <c r="A7" s="39" t="s">
        <v>1577</v>
      </c>
      <c r="B7" s="38" t="s">
        <v>404</v>
      </c>
      <c r="C7" s="46">
        <v>20</v>
      </c>
      <c r="D7" s="42">
        <v>29.346666666666668</v>
      </c>
      <c r="E7" s="42">
        <v>1.4266666666666667</v>
      </c>
      <c r="F7" s="42">
        <v>2.533333333333333</v>
      </c>
      <c r="G7" s="42">
        <v>24.266666666666666</v>
      </c>
      <c r="H7" s="42">
        <v>0.48</v>
      </c>
      <c r="I7" s="41">
        <v>349</v>
      </c>
      <c r="J7" s="38"/>
    </row>
    <row r="8" spans="1:10" ht="15">
      <c r="A8" s="39" t="s">
        <v>1577</v>
      </c>
      <c r="B8" s="38" t="s">
        <v>404</v>
      </c>
      <c r="C8" s="46">
        <v>30</v>
      </c>
      <c r="D8" s="42">
        <v>44.02</v>
      </c>
      <c r="E8" s="42">
        <v>2.14</v>
      </c>
      <c r="F8" s="42">
        <v>3.8</v>
      </c>
      <c r="G8" s="42">
        <v>36.4</v>
      </c>
      <c r="H8" s="42">
        <v>0.72</v>
      </c>
      <c r="I8" s="41">
        <v>349</v>
      </c>
      <c r="J8" s="38"/>
    </row>
    <row r="9" spans="1:10" ht="15">
      <c r="A9" s="39" t="s">
        <v>1579</v>
      </c>
      <c r="B9" s="38" t="s">
        <v>405</v>
      </c>
      <c r="C9" s="46">
        <v>15</v>
      </c>
      <c r="D9" s="42">
        <v>0.3</v>
      </c>
      <c r="E9" s="42">
        <v>0.8</v>
      </c>
      <c r="F9" s="42">
        <v>1.07</v>
      </c>
      <c r="G9" s="42">
        <v>12.7</v>
      </c>
      <c r="H9" s="42">
        <v>0.05</v>
      </c>
      <c r="I9" s="41">
        <v>350</v>
      </c>
      <c r="J9" s="38"/>
    </row>
    <row r="10" spans="1:10" ht="15">
      <c r="A10" s="39" t="s">
        <v>1579</v>
      </c>
      <c r="B10" s="38" t="s">
        <v>405</v>
      </c>
      <c r="C10" s="46">
        <v>20</v>
      </c>
      <c r="D10" s="42">
        <v>0.4</v>
      </c>
      <c r="E10" s="42">
        <v>1.0666666666666667</v>
      </c>
      <c r="F10" s="42">
        <v>1.4266666666666667</v>
      </c>
      <c r="G10" s="42">
        <v>16.93333333333333</v>
      </c>
      <c r="H10" s="42">
        <v>0.06666666666666667</v>
      </c>
      <c r="I10" s="41">
        <v>350</v>
      </c>
      <c r="J10" s="38"/>
    </row>
    <row r="11" spans="1:10" ht="15">
      <c r="A11" s="39" t="s">
        <v>1579</v>
      </c>
      <c r="B11" s="38" t="s">
        <v>405</v>
      </c>
      <c r="C11" s="46">
        <v>30</v>
      </c>
      <c r="D11" s="42">
        <v>0.6</v>
      </c>
      <c r="E11" s="42">
        <v>1.6</v>
      </c>
      <c r="F11" s="42">
        <v>2.14</v>
      </c>
      <c r="G11" s="42">
        <v>25.4</v>
      </c>
      <c r="H11" s="42">
        <v>0.1</v>
      </c>
      <c r="I11" s="41">
        <v>350</v>
      </c>
      <c r="J11" s="38"/>
    </row>
    <row r="12" spans="1:10" ht="15">
      <c r="A12" s="39" t="s">
        <v>1580</v>
      </c>
      <c r="B12" s="38" t="s">
        <v>1581</v>
      </c>
      <c r="C12" s="46">
        <v>15</v>
      </c>
      <c r="D12" s="42">
        <v>0.29</v>
      </c>
      <c r="E12" s="42">
        <v>0.68</v>
      </c>
      <c r="F12" s="42">
        <v>2.01</v>
      </c>
      <c r="G12" s="42">
        <v>15.38</v>
      </c>
      <c r="H12" s="42">
        <v>0.05</v>
      </c>
      <c r="I12" s="41">
        <v>351</v>
      </c>
      <c r="J12" s="38"/>
    </row>
    <row r="13" spans="1:10" ht="15">
      <c r="A13" s="39" t="s">
        <v>1580</v>
      </c>
      <c r="B13" s="38" t="s">
        <v>1581</v>
      </c>
      <c r="C13" s="46">
        <v>20</v>
      </c>
      <c r="D13" s="42">
        <v>0.3866666666666666</v>
      </c>
      <c r="E13" s="42">
        <v>0.9066666666666667</v>
      </c>
      <c r="F13" s="42">
        <v>2.68</v>
      </c>
      <c r="G13" s="42">
        <v>20.506666666666668</v>
      </c>
      <c r="H13" s="42">
        <v>0.06666666666666667</v>
      </c>
      <c r="I13" s="41">
        <v>351</v>
      </c>
      <c r="J13" s="38"/>
    </row>
    <row r="14" spans="1:10" ht="15">
      <c r="A14" s="39" t="s">
        <v>1580</v>
      </c>
      <c r="B14" s="38" t="s">
        <v>1581</v>
      </c>
      <c r="C14" s="46">
        <v>30</v>
      </c>
      <c r="D14" s="42">
        <v>0.58</v>
      </c>
      <c r="E14" s="42">
        <v>1.36</v>
      </c>
      <c r="F14" s="42">
        <v>4.02</v>
      </c>
      <c r="G14" s="42">
        <v>30.76</v>
      </c>
      <c r="H14" s="42">
        <v>0.1</v>
      </c>
      <c r="I14" s="41">
        <v>351</v>
      </c>
      <c r="J14" s="38"/>
    </row>
    <row r="15" spans="1:10" ht="30.75">
      <c r="A15" s="39" t="s">
        <v>1582</v>
      </c>
      <c r="B15" s="38" t="s">
        <v>1583</v>
      </c>
      <c r="C15" s="46">
        <v>15</v>
      </c>
      <c r="D15" s="42">
        <v>0.4</v>
      </c>
      <c r="E15" s="42">
        <v>1.4</v>
      </c>
      <c r="F15" s="42">
        <v>1.5</v>
      </c>
      <c r="G15" s="42">
        <v>20.18</v>
      </c>
      <c r="H15" s="42">
        <v>0.05</v>
      </c>
      <c r="I15" s="41">
        <v>352</v>
      </c>
      <c r="J15" s="38"/>
    </row>
    <row r="16" spans="1:10" ht="30.75">
      <c r="A16" s="39" t="s">
        <v>1582</v>
      </c>
      <c r="B16" s="38" t="s">
        <v>1583</v>
      </c>
      <c r="C16" s="46">
        <v>20</v>
      </c>
      <c r="D16" s="42">
        <v>0.5333333333333333</v>
      </c>
      <c r="E16" s="42">
        <v>1.8666666666666665</v>
      </c>
      <c r="F16" s="42">
        <v>2</v>
      </c>
      <c r="G16" s="42">
        <v>26.906666666666666</v>
      </c>
      <c r="H16" s="42">
        <v>0.06666666666666667</v>
      </c>
      <c r="I16" s="41">
        <v>352</v>
      </c>
      <c r="J16" s="38"/>
    </row>
    <row r="17" spans="1:10" ht="30.75">
      <c r="A17" s="39" t="s">
        <v>1582</v>
      </c>
      <c r="B17" s="38" t="s">
        <v>1583</v>
      </c>
      <c r="C17" s="46">
        <v>30</v>
      </c>
      <c r="D17" s="42">
        <v>0.8</v>
      </c>
      <c r="E17" s="42">
        <v>2.8</v>
      </c>
      <c r="F17" s="42">
        <v>3</v>
      </c>
      <c r="G17" s="42">
        <v>40.36</v>
      </c>
      <c r="H17" s="42">
        <v>0.1</v>
      </c>
      <c r="I17" s="41">
        <v>352</v>
      </c>
      <c r="J17" s="38"/>
    </row>
    <row r="18" spans="1:10" ht="15">
      <c r="A18" s="39" t="s">
        <v>1584</v>
      </c>
      <c r="B18" s="38" t="s">
        <v>1586</v>
      </c>
      <c r="C18" s="46">
        <v>15</v>
      </c>
      <c r="D18" s="42">
        <v>0.4</v>
      </c>
      <c r="E18" s="42">
        <v>1.4</v>
      </c>
      <c r="F18" s="42">
        <v>1.5</v>
      </c>
      <c r="G18" s="42">
        <v>20.18</v>
      </c>
      <c r="H18" s="42">
        <v>0.05</v>
      </c>
      <c r="I18" s="41">
        <v>353</v>
      </c>
      <c r="J18" s="38"/>
    </row>
    <row r="19" spans="1:10" ht="15">
      <c r="A19" s="39" t="s">
        <v>1584</v>
      </c>
      <c r="B19" s="38" t="s">
        <v>1586</v>
      </c>
      <c r="C19" s="46">
        <v>20</v>
      </c>
      <c r="D19" s="42">
        <v>0.5333333333333333</v>
      </c>
      <c r="E19" s="42">
        <v>1.8666666666666665</v>
      </c>
      <c r="F19" s="42">
        <v>2</v>
      </c>
      <c r="G19" s="42">
        <v>26.906666666666666</v>
      </c>
      <c r="H19" s="42">
        <v>0.06666666666666667</v>
      </c>
      <c r="I19" s="41">
        <v>353</v>
      </c>
      <c r="J19" s="38"/>
    </row>
    <row r="20" spans="1:10" ht="15">
      <c r="A20" s="39" t="s">
        <v>1584</v>
      </c>
      <c r="B20" s="38" t="s">
        <v>1586</v>
      </c>
      <c r="C20" s="46">
        <v>30</v>
      </c>
      <c r="D20" s="42">
        <v>0.8</v>
      </c>
      <c r="E20" s="42">
        <v>2.8</v>
      </c>
      <c r="F20" s="42">
        <v>3</v>
      </c>
      <c r="G20" s="42">
        <v>40.36</v>
      </c>
      <c r="H20" s="42">
        <v>0.1</v>
      </c>
      <c r="I20" s="41">
        <v>353</v>
      </c>
      <c r="J20" s="38"/>
    </row>
    <row r="21" spans="1:10" ht="15">
      <c r="A21" s="39" t="s">
        <v>1587</v>
      </c>
      <c r="B21" s="38" t="s">
        <v>406</v>
      </c>
      <c r="C21" s="46">
        <v>15</v>
      </c>
      <c r="D21" s="42">
        <v>0.2</v>
      </c>
      <c r="E21" s="42">
        <v>0.8</v>
      </c>
      <c r="F21" s="42">
        <v>0.9</v>
      </c>
      <c r="G21" s="42">
        <v>11.2</v>
      </c>
      <c r="H21" s="42">
        <v>0.005</v>
      </c>
      <c r="I21" s="41">
        <v>354</v>
      </c>
      <c r="J21" s="38"/>
    </row>
    <row r="22" spans="1:10" ht="15">
      <c r="A22" s="39" t="s">
        <v>1587</v>
      </c>
      <c r="B22" s="38" t="s">
        <v>406</v>
      </c>
      <c r="C22" s="46">
        <v>20</v>
      </c>
      <c r="D22" s="42">
        <v>0.26666666666666666</v>
      </c>
      <c r="E22" s="42">
        <v>1.0666666666666667</v>
      </c>
      <c r="F22" s="42">
        <v>1.2</v>
      </c>
      <c r="G22" s="42">
        <v>14.933333333333332</v>
      </c>
      <c r="H22" s="42">
        <v>0.006666666666666666</v>
      </c>
      <c r="I22" s="41">
        <v>354</v>
      </c>
      <c r="J22" s="38"/>
    </row>
    <row r="23" spans="1:10" ht="15">
      <c r="A23" s="39" t="s">
        <v>1587</v>
      </c>
      <c r="B23" s="38" t="s">
        <v>406</v>
      </c>
      <c r="C23" s="46">
        <v>30</v>
      </c>
      <c r="D23" s="42">
        <v>0.4</v>
      </c>
      <c r="E23" s="42">
        <v>1.6</v>
      </c>
      <c r="F23" s="42">
        <v>1.8</v>
      </c>
      <c r="G23" s="42">
        <v>22.4</v>
      </c>
      <c r="H23" s="42">
        <v>0.01</v>
      </c>
      <c r="I23" s="41">
        <v>354</v>
      </c>
      <c r="J23" s="38"/>
    </row>
    <row r="24" spans="1:10" ht="15">
      <c r="A24" s="39" t="s">
        <v>1588</v>
      </c>
      <c r="B24" s="38" t="s">
        <v>1589</v>
      </c>
      <c r="C24" s="46">
        <v>15</v>
      </c>
      <c r="D24" s="42">
        <v>0.27</v>
      </c>
      <c r="E24" s="42">
        <v>0.8</v>
      </c>
      <c r="F24" s="42">
        <v>1.06</v>
      </c>
      <c r="G24" s="42">
        <v>12.1</v>
      </c>
      <c r="H24" s="42">
        <v>0.2</v>
      </c>
      <c r="I24" s="41">
        <v>355</v>
      </c>
      <c r="J24" s="38"/>
    </row>
    <row r="25" spans="1:10" ht="15">
      <c r="A25" s="39" t="s">
        <v>1588</v>
      </c>
      <c r="B25" s="38" t="s">
        <v>1589</v>
      </c>
      <c r="C25" s="46">
        <v>20</v>
      </c>
      <c r="D25" s="42">
        <v>0.36</v>
      </c>
      <c r="E25" s="42">
        <v>1.0666666666666667</v>
      </c>
      <c r="F25" s="42">
        <v>1.4133333333333333</v>
      </c>
      <c r="G25" s="42">
        <v>16.133333333333333</v>
      </c>
      <c r="H25" s="42">
        <v>0.26666666666666666</v>
      </c>
      <c r="I25" s="41">
        <v>355</v>
      </c>
      <c r="J25" s="38"/>
    </row>
    <row r="26" spans="1:10" ht="15">
      <c r="A26" s="39" t="s">
        <v>1588</v>
      </c>
      <c r="B26" s="38" t="s">
        <v>1589</v>
      </c>
      <c r="C26" s="46">
        <v>30</v>
      </c>
      <c r="D26" s="42">
        <v>0.54</v>
      </c>
      <c r="E26" s="42">
        <v>1.6</v>
      </c>
      <c r="F26" s="42">
        <v>2.12</v>
      </c>
      <c r="G26" s="42">
        <v>24.2</v>
      </c>
      <c r="H26" s="42">
        <v>0.4</v>
      </c>
      <c r="I26" s="41">
        <v>355</v>
      </c>
      <c r="J26" s="38"/>
    </row>
    <row r="27" spans="1:10" ht="15">
      <c r="A27" s="39" t="s">
        <v>1590</v>
      </c>
      <c r="B27" s="38" t="s">
        <v>9</v>
      </c>
      <c r="C27" s="46">
        <v>15</v>
      </c>
      <c r="D27" s="42">
        <v>0.3</v>
      </c>
      <c r="E27" s="42">
        <v>0.9</v>
      </c>
      <c r="F27" s="42">
        <v>1.2</v>
      </c>
      <c r="G27" s="42">
        <v>14</v>
      </c>
      <c r="H27" s="42">
        <v>0.3</v>
      </c>
      <c r="I27" s="41">
        <v>357</v>
      </c>
      <c r="J27" s="38"/>
    </row>
    <row r="28" spans="1:10" ht="15">
      <c r="A28" s="39" t="s">
        <v>1590</v>
      </c>
      <c r="B28" s="38" t="s">
        <v>9</v>
      </c>
      <c r="C28" s="46">
        <v>20</v>
      </c>
      <c r="D28" s="42">
        <v>0.4</v>
      </c>
      <c r="E28" s="42">
        <v>1.2</v>
      </c>
      <c r="F28" s="42">
        <v>1.6</v>
      </c>
      <c r="G28" s="42">
        <v>18.666666666666668</v>
      </c>
      <c r="H28" s="42">
        <v>0.4</v>
      </c>
      <c r="I28" s="41">
        <v>357</v>
      </c>
      <c r="J28" s="38"/>
    </row>
    <row r="29" spans="1:10" ht="15">
      <c r="A29" s="39" t="s">
        <v>1590</v>
      </c>
      <c r="B29" s="38" t="s">
        <v>9</v>
      </c>
      <c r="C29" s="46">
        <v>30</v>
      </c>
      <c r="D29" s="42">
        <v>0.6</v>
      </c>
      <c r="E29" s="42">
        <v>1.8</v>
      </c>
      <c r="F29" s="42">
        <v>2.4</v>
      </c>
      <c r="G29" s="42">
        <v>28</v>
      </c>
      <c r="H29" s="42">
        <v>0.6</v>
      </c>
      <c r="I29" s="41">
        <v>357</v>
      </c>
      <c r="J29" s="38"/>
    </row>
    <row r="30" spans="1:10" ht="15">
      <c r="A30" s="39" t="s">
        <v>1591</v>
      </c>
      <c r="B30" s="38" t="s">
        <v>407</v>
      </c>
      <c r="C30" s="46">
        <v>15</v>
      </c>
      <c r="D30" s="42">
        <v>0.07</v>
      </c>
      <c r="E30" s="42">
        <v>0.007</v>
      </c>
      <c r="F30" s="42">
        <v>9.8</v>
      </c>
      <c r="G30" s="42">
        <v>39.45</v>
      </c>
      <c r="H30" s="42">
        <v>0.3</v>
      </c>
      <c r="I30" s="41">
        <v>359</v>
      </c>
      <c r="J30" s="38"/>
    </row>
    <row r="31" spans="1:10" ht="15">
      <c r="A31" s="39" t="s">
        <v>1591</v>
      </c>
      <c r="B31" s="38" t="s">
        <v>407</v>
      </c>
      <c r="C31" s="46">
        <v>20</v>
      </c>
      <c r="D31" s="42">
        <v>0.09333333333333334</v>
      </c>
      <c r="E31" s="42">
        <v>0.009333333333333332</v>
      </c>
      <c r="F31" s="42">
        <v>13.066666666666668</v>
      </c>
      <c r="G31" s="42">
        <v>52.6</v>
      </c>
      <c r="H31" s="42">
        <v>0.4</v>
      </c>
      <c r="I31" s="41">
        <v>359</v>
      </c>
      <c r="J31" s="38"/>
    </row>
    <row r="32" spans="1:10" ht="15">
      <c r="A32" s="39" t="s">
        <v>1591</v>
      </c>
      <c r="B32" s="38" t="s">
        <v>407</v>
      </c>
      <c r="C32" s="46">
        <v>30</v>
      </c>
      <c r="D32" s="42">
        <v>0.14</v>
      </c>
      <c r="E32" s="42">
        <v>0.014</v>
      </c>
      <c r="F32" s="42">
        <v>19.6</v>
      </c>
      <c r="G32" s="42">
        <v>78.9</v>
      </c>
      <c r="H32" s="42">
        <v>0.6</v>
      </c>
      <c r="I32" s="41">
        <v>359</v>
      </c>
      <c r="J32" s="38"/>
    </row>
    <row r="33" spans="1:10" ht="15">
      <c r="A33" s="39" t="s">
        <v>0</v>
      </c>
      <c r="B33" s="38" t="s">
        <v>1</v>
      </c>
      <c r="C33" s="46">
        <v>15</v>
      </c>
      <c r="D33" s="42">
        <v>0.008</v>
      </c>
      <c r="E33" s="42">
        <v>0.003</v>
      </c>
      <c r="F33" s="42">
        <v>1.9</v>
      </c>
      <c r="G33" s="42">
        <v>7.8</v>
      </c>
      <c r="H33" s="42">
        <v>0.09</v>
      </c>
      <c r="I33" s="41">
        <v>361</v>
      </c>
      <c r="J33" s="38"/>
    </row>
    <row r="34" spans="1:10" ht="15">
      <c r="A34" s="39" t="s">
        <v>0</v>
      </c>
      <c r="B34" s="38" t="s">
        <v>1</v>
      </c>
      <c r="C34" s="46">
        <v>20</v>
      </c>
      <c r="D34" s="42">
        <v>0.010666666666666668</v>
      </c>
      <c r="E34" s="42">
        <v>0.004</v>
      </c>
      <c r="F34" s="42">
        <v>2.533333333333333</v>
      </c>
      <c r="G34" s="42">
        <v>10.4</v>
      </c>
      <c r="H34" s="42">
        <v>0.12</v>
      </c>
      <c r="I34" s="41">
        <v>361</v>
      </c>
      <c r="J34" s="38"/>
    </row>
    <row r="35" spans="1:10" ht="15">
      <c r="A35" s="39" t="s">
        <v>0</v>
      </c>
      <c r="B35" s="38" t="s">
        <v>1</v>
      </c>
      <c r="C35" s="46">
        <v>30</v>
      </c>
      <c r="D35" s="42">
        <v>0.016</v>
      </c>
      <c r="E35" s="42">
        <v>0.006</v>
      </c>
      <c r="F35" s="42">
        <v>3.8</v>
      </c>
      <c r="G35" s="42">
        <v>15.6</v>
      </c>
      <c r="H35" s="42">
        <v>0.18</v>
      </c>
      <c r="I35" s="41">
        <v>361</v>
      </c>
      <c r="J35" s="38"/>
    </row>
    <row r="36" spans="1:10" ht="15">
      <c r="A36" s="39" t="s">
        <v>2</v>
      </c>
      <c r="B36" s="38" t="s">
        <v>408</v>
      </c>
      <c r="C36" s="46">
        <v>15</v>
      </c>
      <c r="D36" s="42">
        <v>0.01</v>
      </c>
      <c r="E36" s="42">
        <v>0.01</v>
      </c>
      <c r="F36" s="42">
        <v>2.6</v>
      </c>
      <c r="G36" s="42">
        <v>10.5</v>
      </c>
      <c r="H36" s="42">
        <v>0.14</v>
      </c>
      <c r="I36" s="41">
        <v>362</v>
      </c>
      <c r="J36" s="38"/>
    </row>
    <row r="37" spans="1:10" ht="15">
      <c r="A37" s="39" t="s">
        <v>2</v>
      </c>
      <c r="B37" s="38" t="s">
        <v>408</v>
      </c>
      <c r="C37" s="46">
        <v>20</v>
      </c>
      <c r="D37" s="42">
        <v>0.013333333333333332</v>
      </c>
      <c r="E37" s="42">
        <v>0.013333333333333332</v>
      </c>
      <c r="F37" s="42">
        <v>3.466666666666667</v>
      </c>
      <c r="G37" s="42">
        <v>14</v>
      </c>
      <c r="H37" s="42">
        <v>0.18666666666666668</v>
      </c>
      <c r="I37" s="41">
        <v>362</v>
      </c>
      <c r="J37" s="38"/>
    </row>
    <row r="38" spans="1:10" ht="15">
      <c r="A38" s="39" t="s">
        <v>2</v>
      </c>
      <c r="B38" s="38" t="s">
        <v>408</v>
      </c>
      <c r="C38" s="46">
        <v>30</v>
      </c>
      <c r="D38" s="42">
        <v>0.02</v>
      </c>
      <c r="E38" s="42">
        <v>0.02</v>
      </c>
      <c r="F38" s="42">
        <v>5.2</v>
      </c>
      <c r="G38" s="42">
        <v>21</v>
      </c>
      <c r="H38" s="42">
        <v>0.28</v>
      </c>
      <c r="I38" s="41">
        <v>362</v>
      </c>
      <c r="J38" s="38"/>
    </row>
    <row r="39" spans="2:10" ht="15">
      <c r="B39" s="37" t="s">
        <v>1658</v>
      </c>
      <c r="C39" s="198">
        <v>15</v>
      </c>
      <c r="D39" s="12">
        <v>0.5</v>
      </c>
      <c r="E39" s="12">
        <v>0.2</v>
      </c>
      <c r="F39" s="12">
        <v>10.1</v>
      </c>
      <c r="G39" s="12">
        <v>40.8</v>
      </c>
      <c r="H39" s="12">
        <v>4.08</v>
      </c>
      <c r="I39" s="12">
        <v>360</v>
      </c>
      <c r="J39" s="37"/>
    </row>
    <row r="40" spans="2:10" ht="15">
      <c r="B40" s="37" t="s">
        <v>1658</v>
      </c>
      <c r="C40" s="198">
        <v>20</v>
      </c>
      <c r="D40" s="12">
        <v>0.57</v>
      </c>
      <c r="E40" s="12">
        <v>0.27</v>
      </c>
      <c r="F40" s="12">
        <v>13.5</v>
      </c>
      <c r="G40" s="12">
        <v>50.4</v>
      </c>
      <c r="H40" s="12">
        <v>5.44</v>
      </c>
      <c r="I40" s="12">
        <v>360</v>
      </c>
      <c r="J40" s="37"/>
    </row>
    <row r="41" spans="2:10" ht="15">
      <c r="B41" s="37" t="s">
        <v>1658</v>
      </c>
      <c r="C41" s="198">
        <v>30</v>
      </c>
      <c r="D41" s="12">
        <v>0.1</v>
      </c>
      <c r="E41" s="12">
        <v>0.4</v>
      </c>
      <c r="F41" s="12">
        <v>20.2</v>
      </c>
      <c r="G41" s="12">
        <v>81.6</v>
      </c>
      <c r="H41" s="12">
        <v>8.16</v>
      </c>
      <c r="I41" s="12">
        <v>360</v>
      </c>
      <c r="J41" s="37"/>
    </row>
  </sheetData>
  <sheetProtection/>
  <mergeCells count="6">
    <mergeCell ref="I1:I2"/>
    <mergeCell ref="H1:H2"/>
    <mergeCell ref="A1:A2"/>
    <mergeCell ref="B1:B2"/>
    <mergeCell ref="C1:C2"/>
    <mergeCell ref="D1:G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37890625" style="0" customWidth="1"/>
    <col min="4" max="4" width="4.375" style="0" customWidth="1"/>
    <col min="5" max="5" width="12.50390625" style="0" customWidth="1"/>
  </cols>
  <sheetData>
    <row r="1" spans="2:5" ht="26.25">
      <c r="B1" s="368" t="s">
        <v>1664</v>
      </c>
      <c r="C1" s="369"/>
      <c r="D1" s="374"/>
      <c r="E1" s="374"/>
    </row>
    <row r="2" spans="2:5" ht="12.75">
      <c r="B2" s="368" t="s">
        <v>1665</v>
      </c>
      <c r="C2" s="369"/>
      <c r="D2" s="374"/>
      <c r="E2" s="374"/>
    </row>
    <row r="3" spans="2:5" ht="12.75">
      <c r="B3" s="370"/>
      <c r="C3" s="370"/>
      <c r="D3" s="375"/>
      <c r="E3" s="375"/>
    </row>
    <row r="4" spans="2:5" ht="52.5">
      <c r="B4" s="371" t="s">
        <v>1666</v>
      </c>
      <c r="C4" s="370"/>
      <c r="D4" s="375"/>
      <c r="E4" s="375"/>
    </row>
    <row r="5" spans="2:5" ht="12.75">
      <c r="B5" s="370"/>
      <c r="C5" s="370"/>
      <c r="D5" s="375"/>
      <c r="E5" s="375"/>
    </row>
    <row r="6" spans="2:5" ht="39">
      <c r="B6" s="368" t="s">
        <v>1667</v>
      </c>
      <c r="C6" s="369"/>
      <c r="D6" s="374"/>
      <c r="E6" s="376" t="s">
        <v>1668</v>
      </c>
    </row>
    <row r="7" spans="2:5" ht="13.5" thickBot="1">
      <c r="B7" s="370"/>
      <c r="C7" s="370"/>
      <c r="D7" s="375"/>
      <c r="E7" s="375"/>
    </row>
    <row r="8" spans="2:5" ht="53.25" thickBot="1">
      <c r="B8" s="372" t="s">
        <v>1669</v>
      </c>
      <c r="C8" s="373"/>
      <c r="D8" s="377"/>
      <c r="E8" s="378">
        <v>6</v>
      </c>
    </row>
    <row r="9" spans="2:5" ht="12.75">
      <c r="B9" s="370"/>
      <c r="C9" s="370"/>
      <c r="D9" s="375"/>
      <c r="E9" s="375"/>
    </row>
    <row r="10" spans="2:5" ht="12.75">
      <c r="B10" s="370"/>
      <c r="C10" s="370"/>
      <c r="D10" s="375"/>
      <c r="E10" s="37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AF266"/>
  <sheetViews>
    <sheetView tabSelected="1" zoomScaleSheetLayoutView="80" workbookViewId="0" topLeftCell="A245">
      <selection activeCell="G258" sqref="G258"/>
    </sheetView>
  </sheetViews>
  <sheetFormatPr defaultColWidth="9.00390625" defaultRowHeight="12.75"/>
  <cols>
    <col min="1" max="1" width="17.50390625" style="229" customWidth="1"/>
    <col min="2" max="2" width="55.375" style="258" customWidth="1"/>
    <col min="3" max="3" width="9.50390625" style="241" customWidth="1"/>
    <col min="4" max="7" width="11.375" style="286" customWidth="1"/>
    <col min="8" max="8" width="9.50390625" style="286" customWidth="1"/>
    <col min="9" max="9" width="19.50390625" style="254" customWidth="1"/>
    <col min="10" max="10" width="5.125" style="2" customWidth="1"/>
    <col min="11" max="16" width="6.625" style="160" customWidth="1"/>
    <col min="17" max="17" width="10.50390625" style="160" bestFit="1" customWidth="1"/>
    <col min="18" max="32" width="9.125" style="2" customWidth="1"/>
  </cols>
  <sheetData>
    <row r="1" spans="1:9" ht="15" customHeight="1">
      <c r="A1" s="225" t="s">
        <v>1201</v>
      </c>
      <c r="B1" s="256"/>
      <c r="C1" s="230"/>
      <c r="D1" s="274"/>
      <c r="E1" s="274"/>
      <c r="F1" s="275"/>
      <c r="G1" s="404" t="s">
        <v>56</v>
      </c>
      <c r="H1" s="404"/>
      <c r="I1" s="404"/>
    </row>
    <row r="2" spans="1:9" ht="15" customHeight="1">
      <c r="A2" s="225"/>
      <c r="B2" s="256"/>
      <c r="C2" s="230"/>
      <c r="D2" s="274"/>
      <c r="E2" s="274"/>
      <c r="F2" s="274"/>
      <c r="G2" s="405" t="s">
        <v>1651</v>
      </c>
      <c r="H2" s="405"/>
      <c r="I2" s="405"/>
    </row>
    <row r="3" spans="1:9" ht="18.75" customHeight="1">
      <c r="A3" s="225"/>
      <c r="B3" s="256"/>
      <c r="C3" s="230"/>
      <c r="D3" s="274"/>
      <c r="E3" s="274"/>
      <c r="F3" s="276"/>
      <c r="G3" s="406" t="s">
        <v>1672</v>
      </c>
      <c r="H3" s="406"/>
      <c r="I3" s="406"/>
    </row>
    <row r="4" spans="1:9" ht="18.75" customHeight="1">
      <c r="A4" s="225"/>
      <c r="B4" s="256"/>
      <c r="C4" s="230"/>
      <c r="D4" s="274"/>
      <c r="E4" s="274"/>
      <c r="F4" s="276"/>
      <c r="G4" s="297"/>
      <c r="H4" s="297"/>
      <c r="I4" s="292"/>
    </row>
    <row r="5" spans="1:9" ht="15" customHeight="1">
      <c r="A5" s="407" t="s">
        <v>57</v>
      </c>
      <c r="B5" s="407"/>
      <c r="C5" s="407"/>
      <c r="D5" s="407"/>
      <c r="E5" s="407"/>
      <c r="F5" s="407"/>
      <c r="G5" s="407"/>
      <c r="H5" s="407"/>
      <c r="I5" s="407"/>
    </row>
    <row r="6" spans="1:9" ht="15" customHeight="1">
      <c r="A6" s="408" t="s">
        <v>1518</v>
      </c>
      <c r="B6" s="408"/>
      <c r="C6" s="408"/>
      <c r="D6" s="408"/>
      <c r="E6" s="408"/>
      <c r="F6" s="408"/>
      <c r="G6" s="408"/>
      <c r="H6" s="408"/>
      <c r="I6" s="408"/>
    </row>
    <row r="7" spans="1:9" ht="15" customHeight="1">
      <c r="A7" s="408" t="s">
        <v>1650</v>
      </c>
      <c r="B7" s="408"/>
      <c r="C7" s="408"/>
      <c r="D7" s="408"/>
      <c r="E7" s="408"/>
      <c r="F7" s="408"/>
      <c r="G7" s="408"/>
      <c r="H7" s="408"/>
      <c r="I7" s="408"/>
    </row>
    <row r="8" spans="1:9" ht="15" customHeight="1">
      <c r="A8" s="391" t="s">
        <v>59</v>
      </c>
      <c r="B8" s="402" t="s">
        <v>60</v>
      </c>
      <c r="C8" s="410" t="s">
        <v>61</v>
      </c>
      <c r="D8" s="409" t="s">
        <v>62</v>
      </c>
      <c r="E8" s="409"/>
      <c r="F8" s="409"/>
      <c r="G8" s="412" t="s">
        <v>63</v>
      </c>
      <c r="H8" s="397" t="s">
        <v>64</v>
      </c>
      <c r="I8" s="400" t="s">
        <v>65</v>
      </c>
    </row>
    <row r="9" spans="1:9" ht="48" customHeight="1">
      <c r="A9" s="392"/>
      <c r="B9" s="403"/>
      <c r="C9" s="411"/>
      <c r="D9" s="277" t="s">
        <v>66</v>
      </c>
      <c r="E9" s="277" t="s">
        <v>67</v>
      </c>
      <c r="F9" s="277" t="s">
        <v>68</v>
      </c>
      <c r="G9" s="413"/>
      <c r="H9" s="398"/>
      <c r="I9" s="401"/>
    </row>
    <row r="10" spans="1:24" ht="15" customHeight="1">
      <c r="A10" s="389" t="s">
        <v>239</v>
      </c>
      <c r="B10" s="390"/>
      <c r="C10" s="390"/>
      <c r="D10" s="390"/>
      <c r="E10" s="390"/>
      <c r="F10" s="390"/>
      <c r="G10" s="390"/>
      <c r="H10" s="390"/>
      <c r="I10" s="243"/>
      <c r="P10" s="293"/>
      <c r="Q10" s="293"/>
      <c r="R10" s="288"/>
      <c r="S10" s="288"/>
      <c r="T10" s="288"/>
      <c r="U10" s="288"/>
      <c r="V10" s="288"/>
      <c r="W10" s="288"/>
      <c r="X10" s="288"/>
    </row>
    <row r="11" spans="1:17" ht="15.75" customHeight="1">
      <c r="A11" s="115" t="s">
        <v>69</v>
      </c>
      <c r="B11" s="361" t="s">
        <v>1683</v>
      </c>
      <c r="C11" s="234">
        <v>45</v>
      </c>
      <c r="D11" s="119">
        <v>2.7</v>
      </c>
      <c r="E11" s="119">
        <v>0.87</v>
      </c>
      <c r="F11" s="119">
        <v>26.19</v>
      </c>
      <c r="G11" s="119">
        <v>120</v>
      </c>
      <c r="H11" s="119">
        <v>1.5</v>
      </c>
      <c r="I11" s="300">
        <v>1</v>
      </c>
      <c r="J11" s="166"/>
      <c r="L11" s="160">
        <v>120</v>
      </c>
      <c r="M11" s="160">
        <v>10.57846153846154</v>
      </c>
      <c r="N11" s="160">
        <v>20.381538461538458</v>
      </c>
      <c r="O11" s="160">
        <v>2.0307692307692307</v>
      </c>
      <c r="P11" s="160">
        <v>234.46153846153848</v>
      </c>
      <c r="Q11" s="160">
        <v>0.18461538461538463</v>
      </c>
    </row>
    <row r="12" spans="1:10" ht="15.75" customHeight="1">
      <c r="A12" s="115"/>
      <c r="B12" s="65" t="s">
        <v>500</v>
      </c>
      <c r="C12" s="182">
        <v>150</v>
      </c>
      <c r="D12" s="9">
        <v>4.3485</v>
      </c>
      <c r="E12" s="9">
        <v>4.1085</v>
      </c>
      <c r="F12" s="9">
        <v>13.929</v>
      </c>
      <c r="G12" s="9">
        <v>109.8</v>
      </c>
      <c r="H12" s="9">
        <v>0.68</v>
      </c>
      <c r="I12" s="8">
        <v>94</v>
      </c>
      <c r="J12" s="166"/>
    </row>
    <row r="13" spans="1:10" ht="15.75" customHeight="1">
      <c r="A13" s="115"/>
      <c r="B13" s="37" t="s">
        <v>89</v>
      </c>
      <c r="C13" s="182">
        <v>150</v>
      </c>
      <c r="D13" s="9">
        <v>2.3775</v>
      </c>
      <c r="E13" s="9">
        <v>2.01</v>
      </c>
      <c r="F13" s="9">
        <v>10.63</v>
      </c>
      <c r="G13" s="9">
        <v>70</v>
      </c>
      <c r="H13" s="9">
        <v>0.975</v>
      </c>
      <c r="I13" s="7">
        <v>395</v>
      </c>
      <c r="J13" s="165"/>
    </row>
    <row r="14" spans="1:10" ht="15.75" customHeight="1">
      <c r="A14" s="115"/>
      <c r="B14" s="37"/>
      <c r="C14" s="182"/>
      <c r="D14" s="9"/>
      <c r="E14" s="9"/>
      <c r="F14" s="9"/>
      <c r="G14" s="9"/>
      <c r="H14" s="9"/>
      <c r="I14" s="8"/>
      <c r="J14" s="170"/>
    </row>
    <row r="15" spans="1:9" ht="12.75" customHeight="1">
      <c r="A15" s="115" t="s">
        <v>702</v>
      </c>
      <c r="B15" s="247"/>
      <c r="C15" s="304"/>
      <c r="D15" s="306"/>
      <c r="E15" s="306"/>
      <c r="F15" s="306"/>
      <c r="G15" s="306"/>
      <c r="H15" s="306"/>
      <c r="I15" s="301"/>
    </row>
    <row r="16" spans="1:9" ht="16.5" customHeight="1">
      <c r="A16" s="218"/>
      <c r="B16" s="67" t="s">
        <v>517</v>
      </c>
      <c r="C16" s="305">
        <v>100</v>
      </c>
      <c r="D16" s="171">
        <v>0.4</v>
      </c>
      <c r="E16" s="171">
        <v>0.4</v>
      </c>
      <c r="F16" s="171">
        <v>9.8</v>
      </c>
      <c r="G16" s="171">
        <v>44</v>
      </c>
      <c r="H16" s="191">
        <v>10</v>
      </c>
      <c r="I16" s="192" t="s">
        <v>150</v>
      </c>
    </row>
    <row r="17" spans="1:17" ht="17.25" customHeight="1">
      <c r="A17" s="115" t="s">
        <v>106</v>
      </c>
      <c r="B17" s="114"/>
      <c r="C17" s="175">
        <f aca="true" t="shared" si="0" ref="C17:H17">SUM(C11:C16)</f>
        <v>445</v>
      </c>
      <c r="D17" s="172">
        <f t="shared" si="0"/>
        <v>9.826</v>
      </c>
      <c r="E17" s="172">
        <f t="shared" si="0"/>
        <v>7.3885000000000005</v>
      </c>
      <c r="F17" s="172">
        <f t="shared" si="0"/>
        <v>60.54900000000001</v>
      </c>
      <c r="G17" s="172">
        <f t="shared" si="0"/>
        <v>343.8</v>
      </c>
      <c r="H17" s="172">
        <f t="shared" si="0"/>
        <v>13.155000000000001</v>
      </c>
      <c r="I17" s="155"/>
      <c r="L17" s="160">
        <v>100</v>
      </c>
      <c r="M17" s="160">
        <v>12.61</v>
      </c>
      <c r="N17" s="160">
        <v>9.47</v>
      </c>
      <c r="O17" s="160">
        <v>16.1</v>
      </c>
      <c r="P17" s="160">
        <v>200</v>
      </c>
      <c r="Q17" s="160">
        <v>4.35</v>
      </c>
    </row>
    <row r="18" spans="1:17" ht="14.25" customHeight="1">
      <c r="A18" s="115"/>
      <c r="B18" s="114"/>
      <c r="C18" s="231"/>
      <c r="D18" s="177"/>
      <c r="E18" s="177"/>
      <c r="F18" s="177"/>
      <c r="G18" s="177"/>
      <c r="H18" s="177"/>
      <c r="I18" s="155"/>
      <c r="J18" s="162"/>
      <c r="L18" s="160">
        <f aca="true" t="shared" si="1" ref="L18:Q18">SUM(L17/10*15)</f>
        <v>150</v>
      </c>
      <c r="M18" s="160">
        <f t="shared" si="1"/>
        <v>18.915</v>
      </c>
      <c r="N18" s="160">
        <f t="shared" si="1"/>
        <v>14.205000000000002</v>
      </c>
      <c r="O18" s="160">
        <f t="shared" si="1"/>
        <v>24.150000000000002</v>
      </c>
      <c r="P18" s="160">
        <f t="shared" si="1"/>
        <v>300</v>
      </c>
      <c r="Q18" s="160">
        <f t="shared" si="1"/>
        <v>6.5249999999999995</v>
      </c>
    </row>
    <row r="19" spans="1:10" ht="15.75" customHeight="1">
      <c r="A19" s="115" t="s">
        <v>70</v>
      </c>
      <c r="B19" s="66" t="s">
        <v>345</v>
      </c>
      <c r="C19" s="185">
        <v>45</v>
      </c>
      <c r="D19" s="7">
        <v>2.5</v>
      </c>
      <c r="E19" s="23">
        <v>4.5</v>
      </c>
      <c r="F19" s="23">
        <v>3.5</v>
      </c>
      <c r="G19" s="23">
        <v>65</v>
      </c>
      <c r="H19" s="23">
        <v>4.166666666666666</v>
      </c>
      <c r="I19" s="8">
        <v>31</v>
      </c>
      <c r="J19" s="166"/>
    </row>
    <row r="20" spans="1:10" ht="18" customHeight="1">
      <c r="A20" s="115"/>
      <c r="B20" s="65" t="s">
        <v>314</v>
      </c>
      <c r="C20" s="185">
        <v>150</v>
      </c>
      <c r="D20" s="82">
        <v>1.044</v>
      </c>
      <c r="E20" s="82">
        <v>2.928</v>
      </c>
      <c r="F20" s="82">
        <v>5.088</v>
      </c>
      <c r="G20" s="8">
        <v>50.58</v>
      </c>
      <c r="H20" s="82">
        <v>11.082</v>
      </c>
      <c r="I20" s="8">
        <v>67</v>
      </c>
      <c r="J20" s="162"/>
    </row>
    <row r="21" spans="1:9" ht="18" customHeight="1">
      <c r="A21" s="115"/>
      <c r="B21" s="16" t="s">
        <v>166</v>
      </c>
      <c r="C21" s="198">
        <v>120</v>
      </c>
      <c r="D21" s="12">
        <v>15.42</v>
      </c>
      <c r="E21" s="12">
        <v>12.41</v>
      </c>
      <c r="F21" s="12">
        <v>3.96</v>
      </c>
      <c r="G21" s="21">
        <v>189</v>
      </c>
      <c r="H21" s="11">
        <v>0.6</v>
      </c>
      <c r="I21" s="12">
        <v>277</v>
      </c>
    </row>
    <row r="22" spans="1:9" ht="18" customHeight="1">
      <c r="A22" s="115"/>
      <c r="B22" s="16" t="s">
        <v>790</v>
      </c>
      <c r="C22" s="198">
        <v>120</v>
      </c>
      <c r="D22" s="11">
        <v>4.416</v>
      </c>
      <c r="E22" s="11">
        <v>3.6119999999999997</v>
      </c>
      <c r="F22" s="11">
        <v>21.156</v>
      </c>
      <c r="G22" s="21">
        <v>134.4</v>
      </c>
      <c r="H22" s="12">
        <v>0</v>
      </c>
      <c r="I22" s="10">
        <v>317</v>
      </c>
    </row>
    <row r="23" spans="1:17" ht="15.75" customHeight="1">
      <c r="A23" s="115"/>
      <c r="B23" s="37" t="s">
        <v>1509</v>
      </c>
      <c r="C23" s="182">
        <v>150</v>
      </c>
      <c r="D23" s="9">
        <v>0.4275</v>
      </c>
      <c r="E23" s="9">
        <v>0.045</v>
      </c>
      <c r="F23" s="9">
        <v>22.65</v>
      </c>
      <c r="G23" s="9">
        <v>92.7</v>
      </c>
      <c r="H23" s="9">
        <v>0.825</v>
      </c>
      <c r="I23" s="7">
        <v>382</v>
      </c>
      <c r="J23" s="162"/>
      <c r="Q23" s="160">
        <v>0.19</v>
      </c>
    </row>
    <row r="24" spans="1:17" ht="15" customHeight="1">
      <c r="A24" s="219"/>
      <c r="B24" s="43" t="str">
        <f>ЗАКУСКИ!A16</f>
        <v>Хлеб пшеничный</v>
      </c>
      <c r="C24" s="46">
        <f>ЗАКУСКИ!B17</f>
        <v>30</v>
      </c>
      <c r="D24" s="41">
        <f>ЗАКУСКИ!C17</f>
        <v>2.43</v>
      </c>
      <c r="E24" s="41">
        <f>ЗАКУСКИ!D17</f>
        <v>0.3</v>
      </c>
      <c r="F24" s="41">
        <f>ЗАКУСКИ!E17</f>
        <v>14.64</v>
      </c>
      <c r="G24" s="41">
        <f>ЗАКУСКИ!F17</f>
        <v>72.6</v>
      </c>
      <c r="H24" s="41">
        <f>ЗАКУСКИ!G17</f>
        <v>0</v>
      </c>
      <c r="I24" s="41" t="str">
        <f>ЗАКУСКИ!H17</f>
        <v>ГОСТ 27842-88</v>
      </c>
      <c r="Q24" s="160">
        <f>SUM(Q23/10*15)</f>
        <v>0.285</v>
      </c>
    </row>
    <row r="25" spans="1:16" ht="16.5" customHeight="1">
      <c r="A25" s="219"/>
      <c r="B25" s="67" t="str">
        <f>ЗАКУСКИ!A11</f>
        <v>Хлеб ржано-пшеничный</v>
      </c>
      <c r="C25" s="305">
        <f>ЗАКУСКИ!B12</f>
        <v>20</v>
      </c>
      <c r="D25" s="85">
        <f>ЗАКУСКИ!C12</f>
        <v>1.32</v>
      </c>
      <c r="E25" s="85">
        <f>ЗАКУСКИ!D12</f>
        <v>0.22</v>
      </c>
      <c r="F25" s="85">
        <f>ЗАКУСКИ!E12</f>
        <v>8.2</v>
      </c>
      <c r="G25" s="85">
        <f>ЗАКУСКИ!F12</f>
        <v>41.2</v>
      </c>
      <c r="H25" s="85">
        <f>ЗАКУСКИ!G12</f>
        <v>0</v>
      </c>
      <c r="I25" s="85" t="str">
        <f>ЗАКУСКИ!H12</f>
        <v>ГОСТ 26983-86</v>
      </c>
      <c r="K25" s="160">
        <v>100</v>
      </c>
      <c r="L25" s="160">
        <v>15.14</v>
      </c>
      <c r="M25" s="160">
        <v>10.76</v>
      </c>
      <c r="N25" s="160">
        <v>24.33</v>
      </c>
      <c r="O25" s="160">
        <v>255</v>
      </c>
      <c r="P25" s="160">
        <v>0.19</v>
      </c>
    </row>
    <row r="26" spans="1:16" ht="15.75" customHeight="1">
      <c r="A26" s="115" t="s">
        <v>107</v>
      </c>
      <c r="B26" s="114"/>
      <c r="C26" s="289">
        <f aca="true" t="shared" si="2" ref="C26:H26">SUM(C19:C25)</f>
        <v>635</v>
      </c>
      <c r="D26" s="279">
        <f t="shared" si="2"/>
        <v>27.557499999999997</v>
      </c>
      <c r="E26" s="279">
        <f t="shared" si="2"/>
        <v>24.015</v>
      </c>
      <c r="F26" s="279">
        <f t="shared" si="2"/>
        <v>79.194</v>
      </c>
      <c r="G26" s="279">
        <f t="shared" si="2"/>
        <v>645.4800000000001</v>
      </c>
      <c r="H26" s="279">
        <f t="shared" si="2"/>
        <v>16.673666666666666</v>
      </c>
      <c r="I26" s="119"/>
      <c r="K26" s="160">
        <f aca="true" t="shared" si="3" ref="K26:P26">SUM(K25/10*15)</f>
        <v>150</v>
      </c>
      <c r="L26" s="160">
        <f t="shared" si="3"/>
        <v>22.71</v>
      </c>
      <c r="M26" s="160">
        <f t="shared" si="3"/>
        <v>16.14</v>
      </c>
      <c r="N26" s="160">
        <f t="shared" si="3"/>
        <v>36.495</v>
      </c>
      <c r="O26" s="160">
        <f t="shared" si="3"/>
        <v>382.5</v>
      </c>
      <c r="P26" s="160">
        <f t="shared" si="3"/>
        <v>0.285</v>
      </c>
    </row>
    <row r="27" spans="1:10" ht="26.25" customHeight="1">
      <c r="A27" s="154" t="s">
        <v>73</v>
      </c>
      <c r="B27" s="114"/>
      <c r="C27" s="120"/>
      <c r="D27" s="280"/>
      <c r="E27" s="280"/>
      <c r="F27" s="280"/>
      <c r="G27" s="280"/>
      <c r="H27" s="280"/>
      <c r="I27" s="302"/>
      <c r="J27" s="162"/>
    </row>
    <row r="28" spans="1:10" ht="15" customHeight="1">
      <c r="A28" s="154"/>
      <c r="B28" s="66" t="s">
        <v>271</v>
      </c>
      <c r="C28" s="185">
        <v>45</v>
      </c>
      <c r="D28" s="23">
        <v>0.5</v>
      </c>
      <c r="E28" s="23">
        <v>0.08333333333333334</v>
      </c>
      <c r="F28" s="23">
        <v>4.333333333333334</v>
      </c>
      <c r="G28" s="23">
        <v>20</v>
      </c>
      <c r="H28" s="23">
        <v>3.166666666666666</v>
      </c>
      <c r="I28" s="8">
        <v>38</v>
      </c>
      <c r="J28" s="162"/>
    </row>
    <row r="29" spans="1:10" ht="15.75" customHeight="1">
      <c r="A29" s="221"/>
      <c r="B29" s="38" t="s">
        <v>1686</v>
      </c>
      <c r="C29" s="198">
        <v>100</v>
      </c>
      <c r="D29" s="12">
        <v>19.3</v>
      </c>
      <c r="E29" s="12">
        <v>10.2</v>
      </c>
      <c r="F29" s="12">
        <v>56.6</v>
      </c>
      <c r="G29" s="12">
        <v>103</v>
      </c>
      <c r="H29" s="12">
        <v>1.26</v>
      </c>
      <c r="I29" s="12">
        <v>24</v>
      </c>
      <c r="J29" s="166"/>
    </row>
    <row r="30" spans="1:10" ht="14.25" customHeight="1">
      <c r="A30" s="219"/>
      <c r="B30" s="65" t="s">
        <v>87</v>
      </c>
      <c r="C30" s="198">
        <v>25</v>
      </c>
      <c r="D30" s="9">
        <v>6</v>
      </c>
      <c r="E30" s="9">
        <v>3.2</v>
      </c>
      <c r="F30" s="9">
        <v>8.5</v>
      </c>
      <c r="G30" s="9">
        <v>85</v>
      </c>
      <c r="H30" s="9">
        <v>1.2</v>
      </c>
      <c r="I30" s="53">
        <v>447</v>
      </c>
      <c r="J30" s="162"/>
    </row>
    <row r="31" spans="1:9" ht="14.25" customHeight="1">
      <c r="A31" s="219"/>
      <c r="B31" s="37" t="s">
        <v>286</v>
      </c>
      <c r="C31" s="182">
        <v>150</v>
      </c>
      <c r="D31" s="9">
        <v>4.35</v>
      </c>
      <c r="E31" s="9">
        <v>3.75</v>
      </c>
      <c r="F31" s="9">
        <v>6</v>
      </c>
      <c r="G31" s="9">
        <v>75</v>
      </c>
      <c r="H31" s="9">
        <v>1.05</v>
      </c>
      <c r="I31" s="7">
        <v>401</v>
      </c>
    </row>
    <row r="32" spans="1:9" ht="14.25" customHeight="1">
      <c r="A32" s="219"/>
      <c r="B32" s="65" t="s">
        <v>293</v>
      </c>
      <c r="C32" s="198">
        <v>13</v>
      </c>
      <c r="D32" s="9">
        <v>0.364</v>
      </c>
      <c r="E32" s="9">
        <v>0.42899999999999994</v>
      </c>
      <c r="F32" s="9">
        <v>10.049</v>
      </c>
      <c r="G32" s="9">
        <v>46.02</v>
      </c>
      <c r="H32" s="9">
        <v>0</v>
      </c>
      <c r="I32" s="7"/>
    </row>
    <row r="33" spans="1:9" ht="14.25" customHeight="1">
      <c r="A33" s="219"/>
      <c r="B33" s="67" t="str">
        <f>ЗАКУСКИ!A12</f>
        <v>Хлеб ржано-пшеничный</v>
      </c>
      <c r="C33" s="308">
        <f>ЗАКУСКИ!B12</f>
        <v>20</v>
      </c>
      <c r="D33" s="85">
        <f>ЗАКУСКИ!C12</f>
        <v>1.32</v>
      </c>
      <c r="E33" s="85">
        <f>ЗАКУСКИ!D12</f>
        <v>0.22</v>
      </c>
      <c r="F33" s="85">
        <f>ЗАКУСКИ!E12</f>
        <v>8.2</v>
      </c>
      <c r="G33" s="85">
        <f>ЗАКУСКИ!F12</f>
        <v>41.2</v>
      </c>
      <c r="H33" s="85">
        <f>ЗАКУСКИ!G12</f>
        <v>0</v>
      </c>
      <c r="I33" s="85" t="str">
        <f>ЗАКУСКИ!H12</f>
        <v>ГОСТ 26983-86</v>
      </c>
    </row>
    <row r="34" spans="1:9" ht="16.5" customHeight="1">
      <c r="A34" s="115" t="s">
        <v>108</v>
      </c>
      <c r="B34" s="114"/>
      <c r="C34" s="175">
        <f aca="true" t="shared" si="4" ref="C34:H34">SUM(C28:C33)</f>
        <v>353</v>
      </c>
      <c r="D34" s="172">
        <f t="shared" si="4"/>
        <v>31.834</v>
      </c>
      <c r="E34" s="172">
        <f t="shared" si="4"/>
        <v>17.88233333333333</v>
      </c>
      <c r="F34" s="172">
        <f t="shared" si="4"/>
        <v>93.68233333333335</v>
      </c>
      <c r="G34" s="172">
        <v>410.72</v>
      </c>
      <c r="H34" s="172">
        <f t="shared" si="4"/>
        <v>6.676666666666666</v>
      </c>
      <c r="I34" s="155"/>
    </row>
    <row r="35" spans="1:9" ht="20.25" customHeight="1">
      <c r="A35" s="154" t="s">
        <v>74</v>
      </c>
      <c r="B35" s="117"/>
      <c r="C35" s="119"/>
      <c r="D35" s="173">
        <f>SUM(D17+D26+D34)</f>
        <v>69.2175</v>
      </c>
      <c r="E35" s="173">
        <f>SUM(E17+E26+E34)</f>
        <v>49.28583333333333</v>
      </c>
      <c r="F35" s="173">
        <f>SUM(F17+F26+F34)</f>
        <v>233.42533333333336</v>
      </c>
      <c r="G35" s="173">
        <v>1400</v>
      </c>
      <c r="H35" s="173">
        <f>SUM(H17+H26+H34)</f>
        <v>36.50533333333333</v>
      </c>
      <c r="I35" s="248"/>
    </row>
    <row r="36" spans="1:9" ht="16.5" customHeight="1">
      <c r="A36" s="389" t="s">
        <v>240</v>
      </c>
      <c r="B36" s="390"/>
      <c r="C36" s="390"/>
      <c r="D36" s="390"/>
      <c r="E36" s="390"/>
      <c r="F36" s="390"/>
      <c r="G36" s="390"/>
      <c r="H36" s="390"/>
      <c r="I36" s="243"/>
    </row>
    <row r="37" spans="1:9" ht="16.5" customHeight="1">
      <c r="A37" s="115" t="s">
        <v>69</v>
      </c>
      <c r="B37" s="66" t="s">
        <v>1687</v>
      </c>
      <c r="C37" s="182">
        <v>40</v>
      </c>
      <c r="D37" s="7">
        <v>2.04</v>
      </c>
      <c r="E37" s="7">
        <v>3.21</v>
      </c>
      <c r="F37" s="7">
        <v>22.55</v>
      </c>
      <c r="G37" s="7">
        <v>127.6</v>
      </c>
      <c r="H37" s="7">
        <v>0.8</v>
      </c>
      <c r="I37" s="7">
        <v>2</v>
      </c>
    </row>
    <row r="38" spans="1:9" ht="16.5" customHeight="1">
      <c r="A38" s="115"/>
      <c r="B38" s="43" t="s">
        <v>96</v>
      </c>
      <c r="C38" s="46">
        <v>80</v>
      </c>
      <c r="D38" s="42">
        <v>7.52</v>
      </c>
      <c r="E38" s="42">
        <v>13.46</v>
      </c>
      <c r="F38" s="42">
        <v>1.51</v>
      </c>
      <c r="G38" s="42">
        <v>157</v>
      </c>
      <c r="H38" s="42">
        <v>0.15</v>
      </c>
      <c r="I38" s="41">
        <v>215</v>
      </c>
    </row>
    <row r="39" spans="1:9" ht="16.5" customHeight="1">
      <c r="A39" s="115"/>
      <c r="B39" s="37" t="s">
        <v>1547</v>
      </c>
      <c r="C39" s="182">
        <v>150</v>
      </c>
      <c r="D39" s="25">
        <v>4.5675</v>
      </c>
      <c r="E39" s="25">
        <v>4.065</v>
      </c>
      <c r="F39" s="25">
        <v>7.56</v>
      </c>
      <c r="G39" s="68">
        <v>84.75</v>
      </c>
      <c r="H39" s="25">
        <v>2.0475</v>
      </c>
      <c r="I39" s="7">
        <v>400</v>
      </c>
    </row>
    <row r="40" spans="1:9" ht="16.5" customHeight="1">
      <c r="A40" s="115"/>
      <c r="B40" s="65" t="s">
        <v>277</v>
      </c>
      <c r="C40" s="198">
        <v>13</v>
      </c>
      <c r="D40" s="9">
        <v>0.182</v>
      </c>
      <c r="E40" s="9">
        <v>1.066</v>
      </c>
      <c r="F40" s="9">
        <v>9.022</v>
      </c>
      <c r="G40" s="9">
        <v>46.67</v>
      </c>
      <c r="H40" s="9">
        <v>0</v>
      </c>
      <c r="I40" s="7"/>
    </row>
    <row r="41" spans="1:9" ht="16.5" customHeight="1">
      <c r="A41" s="115" t="s">
        <v>75</v>
      </c>
      <c r="B41" s="114"/>
      <c r="C41" s="318"/>
      <c r="D41" s="282"/>
      <c r="E41" s="282"/>
      <c r="F41" s="282"/>
      <c r="G41" s="282"/>
      <c r="H41" s="282"/>
      <c r="I41" s="155"/>
    </row>
    <row r="42" spans="1:9" ht="15" customHeight="1">
      <c r="A42" s="115"/>
      <c r="B42" s="298" t="s">
        <v>134</v>
      </c>
      <c r="C42" s="303">
        <v>200</v>
      </c>
      <c r="D42" s="360">
        <v>1</v>
      </c>
      <c r="E42" s="300">
        <v>0</v>
      </c>
      <c r="F42" s="360">
        <v>20.2</v>
      </c>
      <c r="G42" s="360">
        <v>84</v>
      </c>
      <c r="H42" s="300">
        <v>4</v>
      </c>
      <c r="I42" s="322">
        <v>399</v>
      </c>
    </row>
    <row r="43" spans="1:9" ht="16.5" customHeight="1">
      <c r="A43" s="115" t="s">
        <v>106</v>
      </c>
      <c r="B43" s="114"/>
      <c r="C43" s="181">
        <f aca="true" t="shared" si="5" ref="C43:H43">SUM(C37:C42)</f>
        <v>483</v>
      </c>
      <c r="D43" s="172">
        <f t="shared" si="5"/>
        <v>15.309499999999998</v>
      </c>
      <c r="E43" s="172">
        <f t="shared" si="5"/>
        <v>21.801000000000002</v>
      </c>
      <c r="F43" s="172">
        <f t="shared" si="5"/>
        <v>60.842</v>
      </c>
      <c r="G43" s="172">
        <f t="shared" si="5"/>
        <v>500.02000000000004</v>
      </c>
      <c r="H43" s="172">
        <f t="shared" si="5"/>
        <v>6.9975000000000005</v>
      </c>
      <c r="I43" s="155"/>
    </row>
    <row r="44" spans="1:9" ht="16.5" customHeight="1">
      <c r="A44" s="115"/>
      <c r="B44" s="114"/>
      <c r="C44" s="231"/>
      <c r="D44" s="177"/>
      <c r="E44" s="177"/>
      <c r="F44" s="177"/>
      <c r="G44" s="177"/>
      <c r="H44" s="177"/>
      <c r="I44" s="155"/>
    </row>
    <row r="45" spans="1:10" ht="16.5" customHeight="1">
      <c r="A45" s="115" t="s">
        <v>70</v>
      </c>
      <c r="B45" s="37" t="s">
        <v>1602</v>
      </c>
      <c r="C45" s="198">
        <v>45</v>
      </c>
      <c r="D45" s="12">
        <v>1.9</v>
      </c>
      <c r="E45" s="12">
        <v>3.8</v>
      </c>
      <c r="F45" s="12">
        <v>1.3</v>
      </c>
      <c r="G45" s="12">
        <v>47</v>
      </c>
      <c r="H45" s="12">
        <v>4.9</v>
      </c>
      <c r="I45" s="12">
        <v>413</v>
      </c>
      <c r="J45" s="166"/>
    </row>
    <row r="46" spans="1:10" ht="15.75" customHeight="1">
      <c r="A46" s="221"/>
      <c r="B46" s="65" t="s">
        <v>1690</v>
      </c>
      <c r="C46" s="182">
        <v>150</v>
      </c>
      <c r="D46" s="7">
        <v>4.79</v>
      </c>
      <c r="E46" s="7">
        <v>1.38</v>
      </c>
      <c r="F46" s="7">
        <v>19.1</v>
      </c>
      <c r="G46" s="7">
        <v>107.94</v>
      </c>
      <c r="H46" s="7">
        <v>7.65</v>
      </c>
      <c r="I46" s="7">
        <v>423</v>
      </c>
      <c r="J46" s="162"/>
    </row>
    <row r="47" spans="1:9" ht="15.75" customHeight="1">
      <c r="A47" s="221"/>
      <c r="B47" s="37" t="s">
        <v>304</v>
      </c>
      <c r="C47" s="183">
        <v>160</v>
      </c>
      <c r="D47" s="15">
        <v>16.59</v>
      </c>
      <c r="E47" s="15">
        <v>5.81</v>
      </c>
      <c r="F47" s="15">
        <v>26.76</v>
      </c>
      <c r="G47" s="17">
        <v>226</v>
      </c>
      <c r="H47" s="10">
        <v>0.41</v>
      </c>
      <c r="I47" s="12">
        <v>304</v>
      </c>
    </row>
    <row r="48" spans="1:9" ht="16.5" customHeight="1">
      <c r="A48" s="226"/>
      <c r="B48" s="37" t="s">
        <v>1495</v>
      </c>
      <c r="C48" s="185">
        <v>150</v>
      </c>
      <c r="D48" s="82">
        <v>0.297</v>
      </c>
      <c r="E48" s="82">
        <v>0.013500000000000002</v>
      </c>
      <c r="F48" s="82">
        <v>18.74475</v>
      </c>
      <c r="G48" s="81">
        <v>76.275</v>
      </c>
      <c r="H48" s="82">
        <v>0.27</v>
      </c>
      <c r="I48" s="7">
        <v>376</v>
      </c>
    </row>
    <row r="49" spans="1:9" ht="16.5" customHeight="1">
      <c r="A49" s="226"/>
      <c r="B49" s="67" t="str">
        <f>ЗАКУСКИ!A17</f>
        <v>Хлеб пшеничный</v>
      </c>
      <c r="C49" s="308">
        <f>ЗАКУСКИ!B17</f>
        <v>30</v>
      </c>
      <c r="D49" s="191">
        <f>ЗАКУСКИ!C17</f>
        <v>2.43</v>
      </c>
      <c r="E49" s="191">
        <f>ЗАКУСКИ!D17</f>
        <v>0.3</v>
      </c>
      <c r="F49" s="191">
        <f>ЗАКУСКИ!E17</f>
        <v>14.64</v>
      </c>
      <c r="G49" s="191">
        <f>ЗАКУСКИ!F17</f>
        <v>72.6</v>
      </c>
      <c r="H49" s="191">
        <f>ЗАКУСКИ!G17</f>
        <v>0</v>
      </c>
      <c r="I49" s="85" t="str">
        <f>ЗАКУСКИ!H17</f>
        <v>ГОСТ 27842-88</v>
      </c>
    </row>
    <row r="50" spans="1:17" ht="16.5" customHeight="1">
      <c r="A50" s="227"/>
      <c r="B50" s="67" t="str">
        <f>ЗАКУСКИ!A11</f>
        <v>Хлеб ржано-пшеничный</v>
      </c>
      <c r="C50" s="308">
        <v>20</v>
      </c>
      <c r="D50" s="191">
        <f>ЗАКУСКИ!C11</f>
        <v>1.98</v>
      </c>
      <c r="E50" s="191">
        <f>ЗАКУСКИ!D11</f>
        <v>0.33</v>
      </c>
      <c r="F50" s="191">
        <f>ЗАКУСКИ!E11</f>
        <v>12.3</v>
      </c>
      <c r="G50" s="191">
        <f>ЗАКУСКИ!F11</f>
        <v>61.8</v>
      </c>
      <c r="H50" s="191">
        <f>ЗАКУСКИ!G11</f>
        <v>0</v>
      </c>
      <c r="I50" s="85" t="str">
        <f>ЗАКУСКИ!H11</f>
        <v>ГОСТ 26983-86</v>
      </c>
      <c r="Q50" s="160">
        <v>7.28</v>
      </c>
    </row>
    <row r="51" spans="1:17" ht="16.5" customHeight="1">
      <c r="A51" s="115" t="s">
        <v>107</v>
      </c>
      <c r="B51" s="114"/>
      <c r="C51" s="181">
        <f aca="true" t="shared" si="6" ref="C51:H51">SUM(C45:C50)</f>
        <v>555</v>
      </c>
      <c r="D51" s="172">
        <f t="shared" si="6"/>
        <v>27.987000000000002</v>
      </c>
      <c r="E51" s="172">
        <f t="shared" si="6"/>
        <v>11.6335</v>
      </c>
      <c r="F51" s="172">
        <f t="shared" si="6"/>
        <v>92.84475</v>
      </c>
      <c r="G51" s="172">
        <f t="shared" si="6"/>
        <v>591.615</v>
      </c>
      <c r="H51" s="172">
        <f t="shared" si="6"/>
        <v>13.23</v>
      </c>
      <c r="I51" s="119"/>
      <c r="Q51" s="160">
        <f>SUM(Q50/10*12)</f>
        <v>8.736</v>
      </c>
    </row>
    <row r="52" spans="1:10" ht="28.5" customHeight="1">
      <c r="A52" s="154" t="s">
        <v>73</v>
      </c>
      <c r="B52" s="114"/>
      <c r="C52" s="120"/>
      <c r="D52" s="280"/>
      <c r="E52" s="280"/>
      <c r="F52" s="280"/>
      <c r="G52" s="280"/>
      <c r="H52" s="280"/>
      <c r="I52" s="302"/>
      <c r="J52" s="162"/>
    </row>
    <row r="53" spans="1:10" ht="15.75" customHeight="1">
      <c r="A53" s="154"/>
      <c r="B53" s="66" t="s">
        <v>141</v>
      </c>
      <c r="C53" s="182">
        <v>45</v>
      </c>
      <c r="D53" s="23">
        <v>0.6666666666666667</v>
      </c>
      <c r="E53" s="23">
        <v>3.166666666666666</v>
      </c>
      <c r="F53" s="23">
        <v>4.166666666666666</v>
      </c>
      <c r="G53" s="23">
        <v>46.666666666666664</v>
      </c>
      <c r="H53" s="23">
        <v>5.166666666666667</v>
      </c>
      <c r="I53" s="7">
        <v>45</v>
      </c>
      <c r="J53" s="163"/>
    </row>
    <row r="54" spans="1:16" ht="15" customHeight="1">
      <c r="A54" s="221"/>
      <c r="B54" s="313" t="s">
        <v>1688</v>
      </c>
      <c r="C54" s="316">
        <v>60</v>
      </c>
      <c r="D54" s="317">
        <v>10.851999999999999</v>
      </c>
      <c r="E54" s="317">
        <v>2.502</v>
      </c>
      <c r="F54" s="317">
        <v>1.038</v>
      </c>
      <c r="G54" s="317">
        <v>70.28</v>
      </c>
      <c r="H54" s="317">
        <v>0.324</v>
      </c>
      <c r="I54" s="10">
        <v>243</v>
      </c>
      <c r="J54" s="163"/>
      <c r="K54" s="294"/>
      <c r="L54" s="294"/>
      <c r="M54" s="294"/>
      <c r="N54" s="294"/>
      <c r="O54" s="294"/>
      <c r="P54" s="294"/>
    </row>
    <row r="55" spans="1:16" ht="15" customHeight="1">
      <c r="A55" s="221"/>
      <c r="B55" s="16" t="s">
        <v>88</v>
      </c>
      <c r="C55" s="198">
        <v>120</v>
      </c>
      <c r="D55" s="11">
        <v>2.4480000000000004</v>
      </c>
      <c r="E55" s="11">
        <v>3.84</v>
      </c>
      <c r="F55" s="11">
        <v>16.356</v>
      </c>
      <c r="G55" s="21">
        <v>110.4</v>
      </c>
      <c r="H55" s="11">
        <v>14.532</v>
      </c>
      <c r="I55" s="10">
        <v>321</v>
      </c>
      <c r="J55" s="147"/>
      <c r="K55" s="294"/>
      <c r="L55" s="294"/>
      <c r="M55" s="294"/>
      <c r="N55" s="294"/>
      <c r="O55" s="294"/>
      <c r="P55" s="294"/>
    </row>
    <row r="56" spans="1:16" ht="15" customHeight="1">
      <c r="A56" s="221"/>
      <c r="B56" s="38" t="s">
        <v>390</v>
      </c>
      <c r="C56" s="213">
        <v>80</v>
      </c>
      <c r="D56" s="42">
        <v>7.4239999999999995</v>
      </c>
      <c r="E56" s="42">
        <v>1.5839999999999999</v>
      </c>
      <c r="F56" s="42">
        <v>41.775999999999996</v>
      </c>
      <c r="G56" s="45">
        <v>211.2</v>
      </c>
      <c r="H56" s="54">
        <v>0.208</v>
      </c>
      <c r="I56" s="53">
        <v>479</v>
      </c>
      <c r="J56" s="147"/>
      <c r="K56" s="294"/>
      <c r="L56" s="294"/>
      <c r="M56" s="294"/>
      <c r="N56" s="294"/>
      <c r="O56" s="294"/>
      <c r="P56" s="294"/>
    </row>
    <row r="57" spans="1:16" ht="15" customHeight="1">
      <c r="A57" s="221"/>
      <c r="B57" s="37" t="s">
        <v>1689</v>
      </c>
      <c r="C57" s="182">
        <v>150</v>
      </c>
      <c r="D57" s="25">
        <v>0.04</v>
      </c>
      <c r="E57" s="25">
        <v>0.01</v>
      </c>
      <c r="F57" s="25">
        <v>6.99</v>
      </c>
      <c r="G57" s="25">
        <v>28</v>
      </c>
      <c r="H57" s="25">
        <v>0.02</v>
      </c>
      <c r="I57" s="7">
        <v>392</v>
      </c>
      <c r="J57" s="147"/>
      <c r="K57" s="294"/>
      <c r="L57" s="294"/>
      <c r="M57" s="294"/>
      <c r="N57" s="294"/>
      <c r="O57" s="294"/>
      <c r="P57" s="294"/>
    </row>
    <row r="58" spans="1:16" ht="15" customHeight="1">
      <c r="A58" s="221"/>
      <c r="B58" s="43" t="str">
        <f>ЗАКУСКИ!A12</f>
        <v>Хлеб ржано-пшеничный</v>
      </c>
      <c r="C58" s="46">
        <f>ЗАКУСКИ!B12</f>
        <v>20</v>
      </c>
      <c r="D58" s="42">
        <f>ЗАКУСКИ!C12</f>
        <v>1.32</v>
      </c>
      <c r="E58" s="42">
        <f>ЗАКУСКИ!D12</f>
        <v>0.22</v>
      </c>
      <c r="F58" s="42">
        <f>ЗАКУСКИ!E12</f>
        <v>8.2</v>
      </c>
      <c r="G58" s="42">
        <f>ЗАКУСКИ!F12</f>
        <v>41.2</v>
      </c>
      <c r="H58" s="42">
        <f>ЗАКУСКИ!G12</f>
        <v>0</v>
      </c>
      <c r="I58" s="41" t="str">
        <f>ЗАКУСКИ!H12</f>
        <v>ГОСТ 26983-86</v>
      </c>
      <c r="J58" s="147"/>
      <c r="K58" s="294"/>
      <c r="L58" s="294"/>
      <c r="M58" s="294"/>
      <c r="N58" s="294"/>
      <c r="O58" s="294"/>
      <c r="P58" s="294"/>
    </row>
    <row r="59" spans="1:17" ht="15" customHeight="1">
      <c r="A59" s="115" t="s">
        <v>108</v>
      </c>
      <c r="B59" s="114"/>
      <c r="C59" s="175">
        <v>400</v>
      </c>
      <c r="D59" s="172">
        <f>SUM(D53:D58)</f>
        <v>22.750666666666664</v>
      </c>
      <c r="E59" s="172">
        <f>SUM(E53:E58)</f>
        <v>11.322666666666667</v>
      </c>
      <c r="F59" s="172">
        <f>SUM(F53:F58)</f>
        <v>78.52666666666667</v>
      </c>
      <c r="G59" s="172">
        <v>308.18</v>
      </c>
      <c r="H59" s="172">
        <f>SUM(H53:H58)</f>
        <v>20.250666666666664</v>
      </c>
      <c r="I59" s="155"/>
      <c r="L59" s="123"/>
      <c r="M59" s="123"/>
      <c r="N59" s="123"/>
      <c r="O59" s="123"/>
      <c r="P59" s="123"/>
      <c r="Q59" s="123"/>
    </row>
    <row r="60" spans="1:9" ht="27" customHeight="1">
      <c r="A60" s="154" t="s">
        <v>76</v>
      </c>
      <c r="B60" s="117"/>
      <c r="C60" s="233"/>
      <c r="D60" s="173">
        <f>SUM(D43+D51+D59)</f>
        <v>66.04716666666667</v>
      </c>
      <c r="E60" s="173">
        <f>SUM(E43+E51+E59)</f>
        <v>44.75716666666666</v>
      </c>
      <c r="F60" s="173">
        <f>SUM(F43+F51+F59)</f>
        <v>232.2134166666667</v>
      </c>
      <c r="G60" s="173">
        <v>1400</v>
      </c>
      <c r="H60" s="173">
        <f>SUM(H43+H51+H59)</f>
        <v>40.47816666666667</v>
      </c>
      <c r="I60" s="302"/>
    </row>
    <row r="61" spans="1:9" ht="16.5" customHeight="1">
      <c r="A61" s="389" t="s">
        <v>241</v>
      </c>
      <c r="B61" s="390"/>
      <c r="C61" s="390"/>
      <c r="D61" s="390"/>
      <c r="E61" s="390"/>
      <c r="F61" s="390"/>
      <c r="G61" s="390"/>
      <c r="H61" s="390"/>
      <c r="I61" s="243"/>
    </row>
    <row r="62" spans="1:10" ht="15" customHeight="1">
      <c r="A62" s="115" t="s">
        <v>69</v>
      </c>
      <c r="B62" s="298" t="s">
        <v>1059</v>
      </c>
      <c r="C62" s="307">
        <v>35</v>
      </c>
      <c r="D62" s="299">
        <v>2.32</v>
      </c>
      <c r="E62" s="299">
        <v>3.925</v>
      </c>
      <c r="F62" s="299">
        <v>14.645</v>
      </c>
      <c r="G62" s="299">
        <v>104.45</v>
      </c>
      <c r="H62" s="299">
        <v>0.01</v>
      </c>
      <c r="I62" s="300">
        <v>1</v>
      </c>
      <c r="J62" s="166"/>
    </row>
    <row r="63" spans="1:10" ht="15" customHeight="1">
      <c r="A63" s="115"/>
      <c r="B63" s="66" t="s">
        <v>264</v>
      </c>
      <c r="C63" s="182">
        <v>155</v>
      </c>
      <c r="D63" s="25">
        <v>2.4</v>
      </c>
      <c r="E63" s="7">
        <v>3.82</v>
      </c>
      <c r="F63" s="7">
        <v>21.04</v>
      </c>
      <c r="G63" s="68">
        <v>128</v>
      </c>
      <c r="H63" s="68">
        <v>0</v>
      </c>
      <c r="I63" s="8">
        <v>185</v>
      </c>
      <c r="J63" s="166"/>
    </row>
    <row r="64" spans="1:10" ht="16.5" customHeight="1">
      <c r="A64" s="115"/>
      <c r="B64" s="37" t="s">
        <v>281</v>
      </c>
      <c r="C64" s="182">
        <v>150</v>
      </c>
      <c r="D64" s="25">
        <v>2.65</v>
      </c>
      <c r="E64" s="25">
        <v>2.33</v>
      </c>
      <c r="F64" s="25">
        <v>11.31</v>
      </c>
      <c r="G64" s="25">
        <v>77</v>
      </c>
      <c r="H64" s="25">
        <v>1.19</v>
      </c>
      <c r="I64" s="7">
        <v>394</v>
      </c>
      <c r="J64" s="162"/>
    </row>
    <row r="65" spans="1:9" ht="16.5" customHeight="1">
      <c r="A65" s="115" t="s">
        <v>75</v>
      </c>
      <c r="B65" s="114"/>
      <c r="C65" s="309"/>
      <c r="D65" s="282"/>
      <c r="E65" s="282"/>
      <c r="F65" s="282"/>
      <c r="G65" s="282"/>
      <c r="H65" s="282"/>
      <c r="I65" s="155"/>
    </row>
    <row r="66" spans="1:9" ht="16.5" customHeight="1">
      <c r="A66" s="115"/>
      <c r="B66" s="65" t="s">
        <v>1488</v>
      </c>
      <c r="C66" s="305">
        <v>100</v>
      </c>
      <c r="D66" s="171">
        <v>0.4</v>
      </c>
      <c r="E66" s="171">
        <v>0.3</v>
      </c>
      <c r="F66" s="171">
        <v>10.3</v>
      </c>
      <c r="G66" s="171">
        <v>46</v>
      </c>
      <c r="H66" s="171">
        <v>5</v>
      </c>
      <c r="I66" s="192" t="s">
        <v>150</v>
      </c>
    </row>
    <row r="67" spans="1:9" ht="16.5" customHeight="1">
      <c r="A67" s="115" t="s">
        <v>106</v>
      </c>
      <c r="B67" s="114"/>
      <c r="C67" s="181">
        <f>SUM(C63:C66)</f>
        <v>405</v>
      </c>
      <c r="D67" s="172">
        <f>SUM(D62:D66)</f>
        <v>7.77</v>
      </c>
      <c r="E67" s="172">
        <f>SUM(E62:E66)</f>
        <v>10.375</v>
      </c>
      <c r="F67" s="172">
        <f>SUM(F62:F66)</f>
        <v>57.295</v>
      </c>
      <c r="G67" s="172">
        <f>SUM(G62:G66)</f>
        <v>355.45</v>
      </c>
      <c r="H67" s="172">
        <f>SUM(H62:H66)</f>
        <v>6.2</v>
      </c>
      <c r="I67" s="302"/>
    </row>
    <row r="68" spans="1:9" ht="16.5" customHeight="1">
      <c r="A68" s="219"/>
      <c r="B68" s="114"/>
      <c r="C68" s="120"/>
      <c r="D68" s="280"/>
      <c r="E68" s="280"/>
      <c r="F68" s="178"/>
      <c r="G68" s="280"/>
      <c r="H68" s="280"/>
      <c r="I68" s="302"/>
    </row>
    <row r="69" spans="1:16" ht="16.5" customHeight="1">
      <c r="A69" s="115" t="s">
        <v>70</v>
      </c>
      <c r="B69" s="66" t="s">
        <v>145</v>
      </c>
      <c r="C69" s="185">
        <v>45</v>
      </c>
      <c r="D69" s="23">
        <v>0.6666666666666667</v>
      </c>
      <c r="E69" s="23">
        <v>2.5</v>
      </c>
      <c r="F69" s="7">
        <v>4.5</v>
      </c>
      <c r="G69" s="23">
        <v>43.666666666666664</v>
      </c>
      <c r="H69" s="23">
        <v>16.166666666666664</v>
      </c>
      <c r="I69" s="8">
        <v>20</v>
      </c>
      <c r="J69" s="166"/>
      <c r="K69" s="290"/>
      <c r="L69" s="290"/>
      <c r="M69" s="290"/>
      <c r="N69" s="290"/>
      <c r="O69" s="290"/>
      <c r="P69" s="290"/>
    </row>
    <row r="70" spans="1:10" ht="18" customHeight="1">
      <c r="A70" s="115"/>
      <c r="B70" s="65" t="s">
        <v>131</v>
      </c>
      <c r="C70" s="182">
        <v>150</v>
      </c>
      <c r="D70" s="9">
        <v>1.26</v>
      </c>
      <c r="E70" s="9">
        <v>3.072</v>
      </c>
      <c r="F70" s="9">
        <v>9.954</v>
      </c>
      <c r="G70" s="9">
        <v>72.45</v>
      </c>
      <c r="H70" s="9">
        <v>4.524</v>
      </c>
      <c r="I70" s="8">
        <v>76</v>
      </c>
      <c r="J70" s="162"/>
    </row>
    <row r="71" spans="1:10" ht="31.5" customHeight="1">
      <c r="A71" s="115"/>
      <c r="B71" s="67" t="s">
        <v>127</v>
      </c>
      <c r="C71" s="182">
        <v>10</v>
      </c>
      <c r="D71" s="25">
        <v>3.165</v>
      </c>
      <c r="E71" s="25">
        <v>1.29</v>
      </c>
      <c r="F71" s="68">
        <v>0</v>
      </c>
      <c r="G71" s="68">
        <v>31.05</v>
      </c>
      <c r="H71" s="68">
        <v>0</v>
      </c>
      <c r="I71" s="7">
        <v>300</v>
      </c>
      <c r="J71" s="162"/>
    </row>
    <row r="72" spans="1:10" ht="16.5" customHeight="1">
      <c r="A72" s="115"/>
      <c r="B72" s="313" t="s">
        <v>1653</v>
      </c>
      <c r="C72" s="314">
        <v>60</v>
      </c>
      <c r="D72" s="317">
        <v>13.795999999999998</v>
      </c>
      <c r="E72" s="317">
        <v>6.086</v>
      </c>
      <c r="F72" s="317">
        <v>1.038</v>
      </c>
      <c r="G72" s="317">
        <v>113.8</v>
      </c>
      <c r="H72" s="317">
        <v>0.5800000000000001</v>
      </c>
      <c r="I72" s="10">
        <v>243</v>
      </c>
      <c r="J72" s="162"/>
    </row>
    <row r="73" spans="1:10" ht="16.5" customHeight="1">
      <c r="A73" s="115"/>
      <c r="B73" s="16" t="s">
        <v>306</v>
      </c>
      <c r="C73" s="198">
        <v>120</v>
      </c>
      <c r="D73" s="11">
        <v>2.808</v>
      </c>
      <c r="E73" s="11">
        <v>2.9880000000000004</v>
      </c>
      <c r="F73" s="11">
        <v>15.792</v>
      </c>
      <c r="G73" s="21">
        <v>100.8</v>
      </c>
      <c r="H73" s="12">
        <v>16.8</v>
      </c>
      <c r="I73" s="10">
        <v>318</v>
      </c>
      <c r="J73" s="162"/>
    </row>
    <row r="74" spans="1:10" ht="16.5" customHeight="1">
      <c r="A74" s="115"/>
      <c r="B74" s="37" t="s">
        <v>133</v>
      </c>
      <c r="C74" s="182">
        <v>150</v>
      </c>
      <c r="D74" s="9">
        <v>0.09</v>
      </c>
      <c r="E74" s="9">
        <v>0.03</v>
      </c>
      <c r="F74" s="9">
        <v>16.995</v>
      </c>
      <c r="G74" s="9">
        <v>68.3475</v>
      </c>
      <c r="H74" s="9">
        <v>1.125</v>
      </c>
      <c r="I74" s="7">
        <v>647</v>
      </c>
      <c r="J74" s="162"/>
    </row>
    <row r="75" spans="1:9" ht="17.25" customHeight="1">
      <c r="A75" s="219"/>
      <c r="B75" s="67" t="str">
        <f>ЗАКУСКИ!A17</f>
        <v>Хлеб пшеничный</v>
      </c>
      <c r="C75" s="305">
        <f>ЗАКУСКИ!B17</f>
        <v>30</v>
      </c>
      <c r="D75" s="85">
        <f>ЗАКУСКИ!C17</f>
        <v>2.43</v>
      </c>
      <c r="E75" s="85">
        <f>ЗАКУСКИ!D17</f>
        <v>0.3</v>
      </c>
      <c r="F75" s="85">
        <f>ЗАКУСКИ!E17</f>
        <v>14.64</v>
      </c>
      <c r="G75" s="85">
        <f>ЗАКУСКИ!F17</f>
        <v>72.6</v>
      </c>
      <c r="H75" s="85">
        <f>ЗАКУСКИ!G17</f>
        <v>0</v>
      </c>
      <c r="I75" s="85" t="str">
        <f>ЗАКУСКИ!H17</f>
        <v>ГОСТ 27842-88</v>
      </c>
    </row>
    <row r="76" spans="1:9" ht="17.25" customHeight="1">
      <c r="A76" s="219"/>
      <c r="B76" s="66" t="s">
        <v>539</v>
      </c>
      <c r="C76" s="185">
        <v>20</v>
      </c>
      <c r="D76" s="8">
        <v>1.32</v>
      </c>
      <c r="E76" s="8">
        <v>0.22</v>
      </c>
      <c r="F76" s="8">
        <v>8.2</v>
      </c>
      <c r="G76" s="8">
        <v>41.2</v>
      </c>
      <c r="H76" s="8">
        <v>0</v>
      </c>
      <c r="I76" s="179" t="s">
        <v>110</v>
      </c>
    </row>
    <row r="77" spans="1:9" ht="15" customHeight="1">
      <c r="A77" s="115" t="s">
        <v>107</v>
      </c>
      <c r="B77" s="114"/>
      <c r="C77" s="181">
        <f aca="true" t="shared" si="7" ref="C77:H77">SUM(C69:C76)</f>
        <v>585</v>
      </c>
      <c r="D77" s="172">
        <f t="shared" si="7"/>
        <v>25.535666666666664</v>
      </c>
      <c r="E77" s="172">
        <f t="shared" si="7"/>
        <v>16.485999999999997</v>
      </c>
      <c r="F77" s="172">
        <f t="shared" si="7"/>
        <v>71.119</v>
      </c>
      <c r="G77" s="172">
        <f t="shared" si="7"/>
        <v>543.9141666666668</v>
      </c>
      <c r="H77" s="172">
        <f t="shared" si="7"/>
        <v>39.19566666666667</v>
      </c>
      <c r="I77" s="119"/>
    </row>
    <row r="78" spans="1:10" ht="27" customHeight="1">
      <c r="A78" s="154" t="s">
        <v>73</v>
      </c>
      <c r="B78" s="114"/>
      <c r="C78" s="120"/>
      <c r="D78" s="280"/>
      <c r="E78" s="280"/>
      <c r="F78" s="280"/>
      <c r="G78" s="280"/>
      <c r="H78" s="280"/>
      <c r="I78" s="302"/>
      <c r="J78" s="162"/>
    </row>
    <row r="79" spans="1:10" ht="15.75" customHeight="1">
      <c r="A79" s="154"/>
      <c r="B79" s="66" t="s">
        <v>351</v>
      </c>
      <c r="C79" s="185">
        <v>50</v>
      </c>
      <c r="D79" s="82">
        <v>1.0333333333333332</v>
      </c>
      <c r="E79" s="82">
        <v>3.25</v>
      </c>
      <c r="F79" s="82">
        <v>5.383333333333333</v>
      </c>
      <c r="G79" s="81">
        <v>54.85</v>
      </c>
      <c r="H79" s="82">
        <v>4.383333333333333</v>
      </c>
      <c r="I79" s="8">
        <v>134</v>
      </c>
      <c r="J79" s="166"/>
    </row>
    <row r="80" spans="1:10" ht="15.75" customHeight="1">
      <c r="A80" s="154"/>
      <c r="B80" s="16" t="s">
        <v>1613</v>
      </c>
      <c r="C80" s="198">
        <v>150</v>
      </c>
      <c r="D80" s="12">
        <v>14.12</v>
      </c>
      <c r="E80" s="12">
        <v>12.62</v>
      </c>
      <c r="F80" s="12">
        <v>12.48</v>
      </c>
      <c r="G80" s="12">
        <v>219.92</v>
      </c>
      <c r="H80" s="12">
        <v>16.3</v>
      </c>
      <c r="I80" s="12">
        <v>146</v>
      </c>
      <c r="J80" s="166"/>
    </row>
    <row r="81" spans="1:10" ht="15.75" customHeight="1">
      <c r="A81" s="154"/>
      <c r="B81" s="38" t="s">
        <v>393</v>
      </c>
      <c r="C81" s="46">
        <v>60</v>
      </c>
      <c r="D81" s="42">
        <v>5.35</v>
      </c>
      <c r="E81" s="42">
        <v>3.79</v>
      </c>
      <c r="F81" s="42">
        <v>39.91</v>
      </c>
      <c r="G81" s="45">
        <v>215.15</v>
      </c>
      <c r="H81" s="42">
        <v>0.12</v>
      </c>
      <c r="I81" s="41">
        <v>191</v>
      </c>
      <c r="J81" s="164"/>
    </row>
    <row r="82" spans="1:10" ht="14.25" customHeight="1">
      <c r="A82" s="154"/>
      <c r="B82" s="37" t="s">
        <v>100</v>
      </c>
      <c r="C82" s="182">
        <v>150</v>
      </c>
      <c r="D82" s="9">
        <v>3.15</v>
      </c>
      <c r="E82" s="9">
        <v>2.72</v>
      </c>
      <c r="F82" s="9">
        <v>12.96</v>
      </c>
      <c r="G82" s="9">
        <v>89</v>
      </c>
      <c r="H82" s="9">
        <v>1.2</v>
      </c>
      <c r="I82" s="7">
        <v>397</v>
      </c>
      <c r="J82" s="164"/>
    </row>
    <row r="83" spans="1:10" ht="14.25" customHeight="1">
      <c r="A83" s="154"/>
      <c r="B83" s="66" t="s">
        <v>539</v>
      </c>
      <c r="C83" s="185">
        <v>20</v>
      </c>
      <c r="D83" s="8">
        <v>1.32</v>
      </c>
      <c r="E83" s="8">
        <v>0.22</v>
      </c>
      <c r="F83" s="8">
        <v>8.2</v>
      </c>
      <c r="G83" s="8">
        <v>41.2</v>
      </c>
      <c r="H83" s="8">
        <v>0</v>
      </c>
      <c r="I83" s="179" t="s">
        <v>110</v>
      </c>
      <c r="J83" s="164"/>
    </row>
    <row r="84" spans="1:9" ht="16.5" customHeight="1">
      <c r="A84" s="115" t="s">
        <v>108</v>
      </c>
      <c r="B84" s="247"/>
      <c r="C84" s="181">
        <v>420</v>
      </c>
      <c r="D84" s="172">
        <f>SUM(D79:D83)</f>
        <v>24.97333333333333</v>
      </c>
      <c r="E84" s="172">
        <f>SUM(E79:E83)</f>
        <v>22.599999999999998</v>
      </c>
      <c r="F84" s="172">
        <f>SUM(F79:F83)</f>
        <v>78.93333333333332</v>
      </c>
      <c r="G84" s="172">
        <v>500.64</v>
      </c>
      <c r="H84" s="172">
        <f>SUM(H79:H83)</f>
        <v>22.003333333333334</v>
      </c>
      <c r="I84" s="247"/>
    </row>
    <row r="85" spans="1:9" ht="42" customHeight="1">
      <c r="A85" s="154" t="s">
        <v>935</v>
      </c>
      <c r="B85" s="247"/>
      <c r="C85" s="234"/>
      <c r="D85" s="173">
        <f>SUM(D67+D77+D84)</f>
        <v>58.278999999999996</v>
      </c>
      <c r="E85" s="173">
        <f>SUM(E67+E77+E84)</f>
        <v>49.461</v>
      </c>
      <c r="F85" s="173">
        <f>SUM(F67+F77+F84)</f>
        <v>207.34733333333332</v>
      </c>
      <c r="G85" s="173">
        <v>1400</v>
      </c>
      <c r="H85" s="173">
        <f>SUM(H67+H77+H84)</f>
        <v>67.399</v>
      </c>
      <c r="I85" s="244"/>
    </row>
    <row r="86" spans="1:17" ht="15" customHeight="1">
      <c r="A86" s="389" t="s">
        <v>155</v>
      </c>
      <c r="B86" s="390"/>
      <c r="C86" s="390"/>
      <c r="D86" s="390"/>
      <c r="E86" s="390"/>
      <c r="F86" s="390"/>
      <c r="G86" s="390"/>
      <c r="H86" s="390"/>
      <c r="I86" s="243"/>
      <c r="L86" s="160">
        <v>85</v>
      </c>
      <c r="M86" s="160">
        <v>7.52</v>
      </c>
      <c r="N86" s="160">
        <v>9.87</v>
      </c>
      <c r="O86" s="160">
        <v>1.66</v>
      </c>
      <c r="P86" s="160">
        <v>159</v>
      </c>
      <c r="Q86" s="160">
        <v>0.36</v>
      </c>
    </row>
    <row r="87" spans="1:17" ht="15" customHeight="1">
      <c r="A87" s="115" t="s">
        <v>69</v>
      </c>
      <c r="B87" s="66" t="s">
        <v>1492</v>
      </c>
      <c r="C87" s="185">
        <v>45</v>
      </c>
      <c r="D87" s="7">
        <v>2.04</v>
      </c>
      <c r="E87" s="7">
        <v>3.21</v>
      </c>
      <c r="F87" s="7">
        <v>22.55</v>
      </c>
      <c r="G87" s="7">
        <v>127.6</v>
      </c>
      <c r="H87" s="7">
        <v>0.8</v>
      </c>
      <c r="I87" s="8">
        <v>2</v>
      </c>
      <c r="L87" s="160">
        <f aca="true" t="shared" si="8" ref="L87:Q87">SUM(L86/8.5*12)</f>
        <v>120</v>
      </c>
      <c r="M87" s="160">
        <f t="shared" si="8"/>
        <v>10.616470588235293</v>
      </c>
      <c r="N87" s="160">
        <f t="shared" si="8"/>
        <v>13.934117647058823</v>
      </c>
      <c r="O87" s="160">
        <f t="shared" si="8"/>
        <v>2.3435294117647056</v>
      </c>
      <c r="P87" s="160">
        <f t="shared" si="8"/>
        <v>224.47058823529414</v>
      </c>
      <c r="Q87" s="160">
        <f t="shared" si="8"/>
        <v>0.508235294117647</v>
      </c>
    </row>
    <row r="88" spans="1:9" ht="15" customHeight="1">
      <c r="A88" s="115"/>
      <c r="B88" s="65" t="s">
        <v>278</v>
      </c>
      <c r="C88" s="182">
        <v>150</v>
      </c>
      <c r="D88" s="9">
        <v>4.1715</v>
      </c>
      <c r="E88" s="9">
        <v>3.8729999999999998</v>
      </c>
      <c r="F88" s="9">
        <v>13.764000000000001</v>
      </c>
      <c r="G88" s="9">
        <v>106.65</v>
      </c>
      <c r="H88" s="9">
        <v>0.68</v>
      </c>
      <c r="I88" s="8">
        <v>94</v>
      </c>
    </row>
    <row r="89" spans="1:9" ht="15" customHeight="1">
      <c r="A89" s="115"/>
      <c r="B89" s="37" t="s">
        <v>89</v>
      </c>
      <c r="C89" s="182">
        <v>150</v>
      </c>
      <c r="D89" s="9">
        <v>2.3775</v>
      </c>
      <c r="E89" s="9">
        <v>2.01</v>
      </c>
      <c r="F89" s="9">
        <v>10.63</v>
      </c>
      <c r="G89" s="9">
        <v>70</v>
      </c>
      <c r="H89" s="9">
        <v>0.975</v>
      </c>
      <c r="I89" s="7">
        <v>395</v>
      </c>
    </row>
    <row r="90" spans="1:17" ht="15" customHeight="1">
      <c r="A90" s="115" t="s">
        <v>75</v>
      </c>
      <c r="B90" s="114"/>
      <c r="C90" s="309"/>
      <c r="D90" s="282"/>
      <c r="E90" s="282"/>
      <c r="F90" s="282"/>
      <c r="G90" s="282"/>
      <c r="H90" s="282"/>
      <c r="I90" s="155"/>
      <c r="L90" s="160" t="e">
        <f>SUM(#REF!/2)</f>
        <v>#REF!</v>
      </c>
      <c r="M90" s="160" t="e">
        <f>SUM(#REF!/2)</f>
        <v>#REF!</v>
      </c>
      <c r="N90" s="160" t="e">
        <f>SUM(#REF!/2)</f>
        <v>#REF!</v>
      </c>
      <c r="O90" s="160" t="e">
        <f>SUM(#REF!/2)</f>
        <v>#REF!</v>
      </c>
      <c r="P90" s="160" t="e">
        <f>SUM(#REF!/2)</f>
        <v>#REF!</v>
      </c>
      <c r="Q90" s="160" t="e">
        <f>SUM(#REF!/2)</f>
        <v>#REF!</v>
      </c>
    </row>
    <row r="91" spans="1:9" ht="15" customHeight="1">
      <c r="A91" s="115"/>
      <c r="B91" s="298" t="s">
        <v>134</v>
      </c>
      <c r="C91" s="182">
        <v>200</v>
      </c>
      <c r="D91" s="9">
        <v>1</v>
      </c>
      <c r="E91" s="8">
        <v>0</v>
      </c>
      <c r="F91" s="9">
        <v>20.2</v>
      </c>
      <c r="G91" s="9">
        <v>84</v>
      </c>
      <c r="H91" s="8">
        <v>4</v>
      </c>
      <c r="I91" s="7">
        <v>399</v>
      </c>
    </row>
    <row r="92" spans="1:9" ht="15" customHeight="1">
      <c r="A92" s="115" t="s">
        <v>106</v>
      </c>
      <c r="B92" s="114"/>
      <c r="C92" s="181">
        <f aca="true" t="shared" si="9" ref="C92:H92">SUM(C87:C91)</f>
        <v>545</v>
      </c>
      <c r="D92" s="172">
        <f t="shared" si="9"/>
        <v>9.589</v>
      </c>
      <c r="E92" s="172">
        <f t="shared" si="9"/>
        <v>9.093</v>
      </c>
      <c r="F92" s="172">
        <f t="shared" si="9"/>
        <v>67.144</v>
      </c>
      <c r="G92" s="172">
        <f t="shared" si="9"/>
        <v>388.25</v>
      </c>
      <c r="H92" s="172">
        <f t="shared" si="9"/>
        <v>6.455</v>
      </c>
      <c r="I92" s="155"/>
    </row>
    <row r="93" spans="1:17" ht="15" customHeight="1">
      <c r="A93" s="115"/>
      <c r="B93" s="114"/>
      <c r="C93" s="231"/>
      <c r="D93" s="177"/>
      <c r="E93" s="177"/>
      <c r="F93" s="177"/>
      <c r="G93" s="177"/>
      <c r="H93" s="177"/>
      <c r="I93" s="155"/>
      <c r="J93" s="162"/>
      <c r="L93" s="160">
        <v>100</v>
      </c>
      <c r="M93" s="160">
        <v>10.023529411764704</v>
      </c>
      <c r="N93" s="160">
        <v>13.752941176470587</v>
      </c>
      <c r="O93" s="160">
        <v>5.9411764705882355</v>
      </c>
      <c r="P93" s="160">
        <v>188.23529411764707</v>
      </c>
      <c r="Q93" s="160">
        <v>0.3294117647058824</v>
      </c>
    </row>
    <row r="94" spans="1:17" ht="15.75" customHeight="1">
      <c r="A94" s="115" t="s">
        <v>77</v>
      </c>
      <c r="B94" s="66" t="s">
        <v>1356</v>
      </c>
      <c r="C94" s="185">
        <v>50</v>
      </c>
      <c r="D94" s="82">
        <v>0.6666666666666667</v>
      </c>
      <c r="E94" s="82">
        <v>2.666666666666667</v>
      </c>
      <c r="F94" s="82">
        <v>4.333333333333334</v>
      </c>
      <c r="G94" s="81">
        <v>43.333333333333336</v>
      </c>
      <c r="H94" s="82">
        <v>6</v>
      </c>
      <c r="I94" s="8">
        <v>22</v>
      </c>
      <c r="J94" s="166"/>
      <c r="L94" s="160">
        <f aca="true" t="shared" si="10" ref="L94:Q94">SUM(L93/10*12)</f>
        <v>120</v>
      </c>
      <c r="M94" s="160">
        <f t="shared" si="10"/>
        <v>12.028235294117646</v>
      </c>
      <c r="N94" s="160">
        <f t="shared" si="10"/>
        <v>16.503529411764706</v>
      </c>
      <c r="O94" s="160">
        <f t="shared" si="10"/>
        <v>7.129411764705882</v>
      </c>
      <c r="P94" s="160">
        <f t="shared" si="10"/>
        <v>225.88235294117646</v>
      </c>
      <c r="Q94" s="160">
        <f t="shared" si="10"/>
        <v>0.39529411764705885</v>
      </c>
    </row>
    <row r="95" spans="1:10" ht="15.75" customHeight="1">
      <c r="A95" s="115"/>
      <c r="B95" s="65" t="s">
        <v>562</v>
      </c>
      <c r="C95" s="182">
        <v>150</v>
      </c>
      <c r="D95" s="9">
        <v>1.788</v>
      </c>
      <c r="E95" s="9">
        <v>2.328</v>
      </c>
      <c r="F95" s="9">
        <v>13.248</v>
      </c>
      <c r="G95" s="9">
        <v>81.048</v>
      </c>
      <c r="H95" s="9">
        <v>6.678000000000001</v>
      </c>
      <c r="I95" s="8">
        <v>91</v>
      </c>
      <c r="J95" s="162"/>
    </row>
    <row r="96" spans="1:10" ht="31.5" customHeight="1">
      <c r="A96" s="115"/>
      <c r="B96" s="67" t="s">
        <v>127</v>
      </c>
      <c r="C96" s="182">
        <v>10</v>
      </c>
      <c r="D96" s="25">
        <v>3.165</v>
      </c>
      <c r="E96" s="25">
        <v>1.29</v>
      </c>
      <c r="F96" s="68">
        <v>0</v>
      </c>
      <c r="G96" s="68">
        <v>31.05</v>
      </c>
      <c r="H96" s="68">
        <v>0</v>
      </c>
      <c r="I96" s="8">
        <v>300</v>
      </c>
      <c r="J96" s="162"/>
    </row>
    <row r="97" spans="1:10" ht="15.75" customHeight="1">
      <c r="A97" s="115"/>
      <c r="B97" s="16" t="s">
        <v>856</v>
      </c>
      <c r="C97" s="211">
        <v>160</v>
      </c>
      <c r="D97" s="75">
        <v>9.536</v>
      </c>
      <c r="E97" s="75">
        <v>13.03466666666667</v>
      </c>
      <c r="F97" s="75">
        <v>11.808</v>
      </c>
      <c r="G97" s="75">
        <v>202.68800000000002</v>
      </c>
      <c r="H97" s="72">
        <v>14.96</v>
      </c>
      <c r="I97" s="161">
        <v>63</v>
      </c>
      <c r="J97" s="162"/>
    </row>
    <row r="98" spans="1:9" ht="15" customHeight="1">
      <c r="A98" s="228"/>
      <c r="B98" s="37" t="s">
        <v>1506</v>
      </c>
      <c r="C98" s="182">
        <v>150</v>
      </c>
      <c r="D98" s="9">
        <v>0.18</v>
      </c>
      <c r="E98" s="9">
        <v>0.0825</v>
      </c>
      <c r="F98" s="9">
        <v>0.66</v>
      </c>
      <c r="G98" s="9">
        <v>84</v>
      </c>
      <c r="H98" s="9">
        <v>36.6</v>
      </c>
      <c r="I98" s="8">
        <v>381</v>
      </c>
    </row>
    <row r="99" spans="1:9" ht="15" customHeight="1">
      <c r="A99" s="228"/>
      <c r="B99" s="66" t="s">
        <v>72</v>
      </c>
      <c r="C99" s="185">
        <v>30</v>
      </c>
      <c r="D99" s="8">
        <v>2.43</v>
      </c>
      <c r="E99" s="8">
        <v>0.3</v>
      </c>
      <c r="F99" s="8">
        <v>14.64</v>
      </c>
      <c r="G99" s="8">
        <v>72.6</v>
      </c>
      <c r="H99" s="8">
        <v>0</v>
      </c>
      <c r="I99" s="179" t="s">
        <v>111</v>
      </c>
    </row>
    <row r="100" spans="1:9" ht="15" customHeight="1">
      <c r="A100" s="227"/>
      <c r="B100" s="66" t="s">
        <v>539</v>
      </c>
      <c r="C100" s="185">
        <v>20</v>
      </c>
      <c r="D100" s="8">
        <v>1.32</v>
      </c>
      <c r="E100" s="8">
        <v>0.22</v>
      </c>
      <c r="F100" s="8">
        <v>8.2</v>
      </c>
      <c r="G100" s="8">
        <v>41.2</v>
      </c>
      <c r="H100" s="8">
        <v>0</v>
      </c>
      <c r="I100" s="179" t="s">
        <v>110</v>
      </c>
    </row>
    <row r="101" spans="1:9" ht="15" customHeight="1">
      <c r="A101" s="115" t="s">
        <v>107</v>
      </c>
      <c r="B101" s="114"/>
      <c r="C101" s="175">
        <f aca="true" t="shared" si="11" ref="C101:H101">SUM(C94:C100)</f>
        <v>570</v>
      </c>
      <c r="D101" s="172">
        <f t="shared" si="11"/>
        <v>19.08566666666667</v>
      </c>
      <c r="E101" s="172">
        <f t="shared" si="11"/>
        <v>19.921833333333336</v>
      </c>
      <c r="F101" s="172">
        <f t="shared" si="11"/>
        <v>52.88933333333334</v>
      </c>
      <c r="G101" s="172">
        <f t="shared" si="11"/>
        <v>555.9193333333334</v>
      </c>
      <c r="H101" s="172">
        <f t="shared" si="11"/>
        <v>64.238</v>
      </c>
      <c r="I101" s="119"/>
    </row>
    <row r="102" spans="1:10" ht="30.75" customHeight="1">
      <c r="A102" s="154" t="s">
        <v>73</v>
      </c>
      <c r="B102" s="114"/>
      <c r="C102" s="318"/>
      <c r="D102" s="282"/>
      <c r="E102" s="282"/>
      <c r="F102" s="282"/>
      <c r="G102" s="282"/>
      <c r="H102" s="282"/>
      <c r="I102" s="302"/>
      <c r="J102" s="162"/>
    </row>
    <row r="103" spans="1:17" ht="15" customHeight="1">
      <c r="A103" s="221"/>
      <c r="B103" s="66" t="s">
        <v>144</v>
      </c>
      <c r="C103" s="185">
        <v>45</v>
      </c>
      <c r="D103" s="23">
        <v>0.6666666666666667</v>
      </c>
      <c r="E103" s="23">
        <v>0.05</v>
      </c>
      <c r="F103" s="23">
        <v>5.833333333333333</v>
      </c>
      <c r="G103" s="23">
        <v>26.166666666666664</v>
      </c>
      <c r="H103" s="23">
        <v>2.333333333333333</v>
      </c>
      <c r="I103" s="8">
        <v>41</v>
      </c>
      <c r="J103" s="165"/>
      <c r="Q103" s="160">
        <v>185</v>
      </c>
    </row>
    <row r="104" spans="1:10" ht="15" customHeight="1">
      <c r="A104" s="221"/>
      <c r="B104" s="69" t="s">
        <v>98</v>
      </c>
      <c r="C104" s="214">
        <v>100</v>
      </c>
      <c r="D104" s="10">
        <v>17.76</v>
      </c>
      <c r="E104" s="10">
        <v>12.1</v>
      </c>
      <c r="F104" s="10">
        <v>18.37</v>
      </c>
      <c r="G104" s="10">
        <v>253</v>
      </c>
      <c r="H104" s="10">
        <v>0.24</v>
      </c>
      <c r="I104" s="34">
        <v>237</v>
      </c>
      <c r="J104" s="165"/>
    </row>
    <row r="105" spans="1:10" ht="15" customHeight="1">
      <c r="A105" s="221"/>
      <c r="B105" s="38" t="s">
        <v>1694</v>
      </c>
      <c r="C105" s="46">
        <v>20</v>
      </c>
      <c r="D105" s="42">
        <v>0.09333333333333334</v>
      </c>
      <c r="E105" s="42">
        <v>0.009333333333333332</v>
      </c>
      <c r="F105" s="42">
        <v>13.066666666666668</v>
      </c>
      <c r="G105" s="42">
        <v>52.6</v>
      </c>
      <c r="H105" s="42">
        <v>0.4</v>
      </c>
      <c r="I105" s="41">
        <v>359</v>
      </c>
      <c r="J105" s="165"/>
    </row>
    <row r="106" spans="1:10" ht="15" customHeight="1">
      <c r="A106" s="221"/>
      <c r="B106" s="37" t="s">
        <v>286</v>
      </c>
      <c r="C106" s="182">
        <v>150</v>
      </c>
      <c r="D106" s="9">
        <v>4.35</v>
      </c>
      <c r="E106" s="9">
        <v>3.75</v>
      </c>
      <c r="F106" s="9">
        <v>6</v>
      </c>
      <c r="G106" s="9">
        <v>75</v>
      </c>
      <c r="H106" s="9">
        <v>1.05</v>
      </c>
      <c r="I106" s="8">
        <v>401</v>
      </c>
      <c r="J106" s="170"/>
    </row>
    <row r="107" spans="1:10" ht="15" customHeight="1">
      <c r="A107" s="221"/>
      <c r="B107" s="67" t="s">
        <v>517</v>
      </c>
      <c r="C107" s="305">
        <v>100</v>
      </c>
      <c r="D107" s="171">
        <v>0.4</v>
      </c>
      <c r="E107" s="171">
        <v>0.4</v>
      </c>
      <c r="F107" s="171">
        <v>9.8</v>
      </c>
      <c r="G107" s="171">
        <v>44</v>
      </c>
      <c r="H107" s="191">
        <v>10</v>
      </c>
      <c r="I107" s="192" t="s">
        <v>150</v>
      </c>
      <c r="J107" s="170"/>
    </row>
    <row r="108" spans="1:10" ht="15" customHeight="1">
      <c r="A108" s="221"/>
      <c r="B108" s="66" t="s">
        <v>539</v>
      </c>
      <c r="C108" s="185">
        <v>20</v>
      </c>
      <c r="D108" s="8">
        <v>1.32</v>
      </c>
      <c r="E108" s="8">
        <v>0.22</v>
      </c>
      <c r="F108" s="8">
        <v>8.2</v>
      </c>
      <c r="G108" s="8">
        <v>41.2</v>
      </c>
      <c r="H108" s="8">
        <v>0</v>
      </c>
      <c r="I108" s="179" t="s">
        <v>110</v>
      </c>
      <c r="J108" s="170"/>
    </row>
    <row r="109" spans="1:9" ht="15" customHeight="1">
      <c r="A109" s="115" t="s">
        <v>108</v>
      </c>
      <c r="B109" s="247"/>
      <c r="C109" s="181">
        <f aca="true" t="shared" si="12" ref="C109:H109">SUM(C103:C108)</f>
        <v>435</v>
      </c>
      <c r="D109" s="172">
        <f t="shared" si="12"/>
        <v>24.590000000000003</v>
      </c>
      <c r="E109" s="172">
        <f t="shared" si="12"/>
        <v>16.529333333333334</v>
      </c>
      <c r="F109" s="172">
        <f t="shared" si="12"/>
        <v>61.27000000000001</v>
      </c>
      <c r="G109" s="172">
        <f t="shared" si="12"/>
        <v>491.9666666666667</v>
      </c>
      <c r="H109" s="172">
        <f t="shared" si="12"/>
        <v>14.023333333333333</v>
      </c>
      <c r="I109" s="249"/>
    </row>
    <row r="110" spans="1:9" ht="48" customHeight="1">
      <c r="A110" s="154" t="s">
        <v>934</v>
      </c>
      <c r="B110" s="117"/>
      <c r="C110" s="234"/>
      <c r="D110" s="173">
        <f>SUM(D92+D101+D109)</f>
        <v>53.26466666666667</v>
      </c>
      <c r="E110" s="173">
        <f>SUM(E92+E101+E109)</f>
        <v>45.54416666666667</v>
      </c>
      <c r="F110" s="173">
        <f>SUM(F92+F101+F109)</f>
        <v>181.30333333333334</v>
      </c>
      <c r="G110" s="173">
        <v>1400</v>
      </c>
      <c r="H110" s="173">
        <f>SUM(H92+H101+H109)</f>
        <v>84.71633333333332</v>
      </c>
      <c r="I110" s="248"/>
    </row>
    <row r="111" spans="1:9" ht="15" customHeight="1">
      <c r="A111" s="389" t="s">
        <v>340</v>
      </c>
      <c r="B111" s="390"/>
      <c r="C111" s="390"/>
      <c r="D111" s="390"/>
      <c r="E111" s="390"/>
      <c r="F111" s="390"/>
      <c r="G111" s="390"/>
      <c r="H111" s="390"/>
      <c r="I111" s="243"/>
    </row>
    <row r="112" spans="1:9" ht="16.5" customHeight="1">
      <c r="A112" s="115" t="s">
        <v>69</v>
      </c>
      <c r="B112" s="43" t="s">
        <v>1014</v>
      </c>
      <c r="C112" s="46">
        <v>65</v>
      </c>
      <c r="D112" s="42">
        <v>4.57</v>
      </c>
      <c r="E112" s="42">
        <v>9.5</v>
      </c>
      <c r="F112" s="42">
        <v>3.79</v>
      </c>
      <c r="G112" s="42">
        <v>119</v>
      </c>
      <c r="H112" s="42">
        <v>0.5</v>
      </c>
      <c r="I112" s="41">
        <v>219</v>
      </c>
    </row>
    <row r="113" spans="1:10" ht="16.5" customHeight="1">
      <c r="A113" s="115"/>
      <c r="B113" s="37" t="s">
        <v>89</v>
      </c>
      <c r="C113" s="182">
        <v>150</v>
      </c>
      <c r="D113" s="9">
        <v>2.3775</v>
      </c>
      <c r="E113" s="9">
        <v>2.01</v>
      </c>
      <c r="F113" s="9">
        <v>10.63</v>
      </c>
      <c r="G113" s="9">
        <v>70</v>
      </c>
      <c r="H113" s="9">
        <v>0.975</v>
      </c>
      <c r="I113" s="7">
        <v>395</v>
      </c>
      <c r="J113" s="165"/>
    </row>
    <row r="114" spans="1:10" ht="16.5" customHeight="1">
      <c r="A114" s="115"/>
      <c r="B114" s="298" t="s">
        <v>1059</v>
      </c>
      <c r="C114" s="307">
        <v>35</v>
      </c>
      <c r="D114" s="299">
        <v>2.32</v>
      </c>
      <c r="E114" s="299">
        <v>3.925</v>
      </c>
      <c r="F114" s="299">
        <v>14.645</v>
      </c>
      <c r="G114" s="299">
        <v>104.45</v>
      </c>
      <c r="H114" s="299">
        <v>0.01</v>
      </c>
      <c r="I114" s="300">
        <v>1</v>
      </c>
      <c r="J114" s="170"/>
    </row>
    <row r="115" spans="1:10" ht="16.5" customHeight="1">
      <c r="A115" s="115"/>
      <c r="B115" s="65" t="s">
        <v>87</v>
      </c>
      <c r="C115" s="198">
        <v>110</v>
      </c>
      <c r="D115" s="12">
        <v>6.6</v>
      </c>
      <c r="E115" s="12">
        <v>3.52</v>
      </c>
      <c r="F115" s="12">
        <v>9.35</v>
      </c>
      <c r="G115" s="12">
        <v>93.5</v>
      </c>
      <c r="H115" s="12">
        <v>1.32</v>
      </c>
      <c r="I115" s="192" t="s">
        <v>150</v>
      </c>
      <c r="J115" s="170"/>
    </row>
    <row r="116" spans="1:9" ht="13.5" customHeight="1">
      <c r="A116" s="115" t="s">
        <v>78</v>
      </c>
      <c r="B116" s="247"/>
      <c r="C116" s="304"/>
      <c r="D116" s="306"/>
      <c r="E116" s="306"/>
      <c r="F116" s="306"/>
      <c r="G116" s="306"/>
      <c r="H116" s="306"/>
      <c r="I116" s="301"/>
    </row>
    <row r="117" spans="1:9" ht="16.5" customHeight="1">
      <c r="A117" s="115"/>
      <c r="B117" s="298" t="s">
        <v>134</v>
      </c>
      <c r="C117" s="303">
        <v>200</v>
      </c>
      <c r="D117" s="360">
        <v>1</v>
      </c>
      <c r="E117" s="300">
        <v>0</v>
      </c>
      <c r="F117" s="360">
        <v>20.2</v>
      </c>
      <c r="G117" s="360">
        <v>84</v>
      </c>
      <c r="H117" s="300">
        <v>4</v>
      </c>
      <c r="I117" s="322">
        <v>399</v>
      </c>
    </row>
    <row r="118" spans="1:9" ht="15.75" customHeight="1">
      <c r="A118" s="115" t="s">
        <v>106</v>
      </c>
      <c r="B118" s="114"/>
      <c r="C118" s="181">
        <f aca="true" t="shared" si="13" ref="C118:H118">SUM(C112:C117)</f>
        <v>560</v>
      </c>
      <c r="D118" s="172">
        <f t="shared" si="13"/>
        <v>16.8675</v>
      </c>
      <c r="E118" s="172">
        <f t="shared" si="13"/>
        <v>18.955</v>
      </c>
      <c r="F118" s="172">
        <f t="shared" si="13"/>
        <v>58.614999999999995</v>
      </c>
      <c r="G118" s="172">
        <f t="shared" si="13"/>
        <v>470.95</v>
      </c>
      <c r="H118" s="172">
        <f t="shared" si="13"/>
        <v>6.805</v>
      </c>
      <c r="I118" s="119"/>
    </row>
    <row r="119" spans="1:10" ht="15" customHeight="1">
      <c r="A119" s="218"/>
      <c r="B119" s="114"/>
      <c r="C119" s="234"/>
      <c r="D119" s="280"/>
      <c r="E119" s="280"/>
      <c r="F119" s="280"/>
      <c r="G119" s="280"/>
      <c r="H119" s="280"/>
      <c r="I119" s="119"/>
      <c r="J119" s="162"/>
    </row>
    <row r="120" spans="1:10" ht="15" customHeight="1">
      <c r="A120" s="115" t="s">
        <v>70</v>
      </c>
      <c r="B120" s="66" t="s">
        <v>1396</v>
      </c>
      <c r="C120" s="185">
        <v>45</v>
      </c>
      <c r="D120" s="82">
        <v>0.7166666666666667</v>
      </c>
      <c r="E120" s="82">
        <v>3.05</v>
      </c>
      <c r="F120" s="82">
        <v>3.35</v>
      </c>
      <c r="G120" s="9">
        <v>41.38333333333333</v>
      </c>
      <c r="H120" s="82">
        <v>2.45</v>
      </c>
      <c r="I120" s="8">
        <v>132</v>
      </c>
      <c r="J120" s="166"/>
    </row>
    <row r="121" spans="1:10" ht="17.25" customHeight="1">
      <c r="A121" s="219"/>
      <c r="B121" s="65" t="s">
        <v>291</v>
      </c>
      <c r="C121" s="185">
        <v>150</v>
      </c>
      <c r="D121" s="82">
        <v>1.02</v>
      </c>
      <c r="E121" s="82">
        <v>2.8920000000000003</v>
      </c>
      <c r="F121" s="82">
        <v>4.008</v>
      </c>
      <c r="G121" s="8">
        <v>46</v>
      </c>
      <c r="H121" s="82">
        <v>12.018000000000002</v>
      </c>
      <c r="I121" s="8">
        <v>66</v>
      </c>
      <c r="J121" s="162"/>
    </row>
    <row r="122" spans="1:17" ht="17.25" customHeight="1">
      <c r="A122" s="219"/>
      <c r="B122" s="313" t="s">
        <v>1653</v>
      </c>
      <c r="C122" s="314">
        <v>60</v>
      </c>
      <c r="D122" s="317">
        <v>13.795999999999998</v>
      </c>
      <c r="E122" s="317">
        <v>6.086</v>
      </c>
      <c r="F122" s="317">
        <v>1.038</v>
      </c>
      <c r="G122" s="317">
        <v>113.8</v>
      </c>
      <c r="H122" s="317">
        <v>0.5800000000000001</v>
      </c>
      <c r="I122" s="10">
        <v>243</v>
      </c>
      <c r="J122" s="170"/>
      <c r="L122" s="160" t="e">
        <f>SUM(#REF!*2)</f>
        <v>#REF!</v>
      </c>
      <c r="M122" s="160" t="e">
        <f>SUM(#REF!*2)</f>
        <v>#REF!</v>
      </c>
      <c r="N122" s="160" t="e">
        <f>SUM(#REF!*2)</f>
        <v>#REF!</v>
      </c>
      <c r="O122" s="160" t="e">
        <f>SUM(#REF!*2)</f>
        <v>#REF!</v>
      </c>
      <c r="P122" s="160" t="e">
        <f>SUM(#REF!*2)</f>
        <v>#REF!</v>
      </c>
      <c r="Q122" s="160" t="e">
        <f>SUM(#REF!*2)</f>
        <v>#REF!</v>
      </c>
    </row>
    <row r="123" spans="1:10" ht="17.25" customHeight="1">
      <c r="A123" s="219"/>
      <c r="B123" s="16" t="s">
        <v>88</v>
      </c>
      <c r="C123" s="198">
        <v>120</v>
      </c>
      <c r="D123" s="11">
        <v>2.4480000000000004</v>
      </c>
      <c r="E123" s="11">
        <v>3.84</v>
      </c>
      <c r="F123" s="11">
        <v>16.356</v>
      </c>
      <c r="G123" s="21">
        <v>110.4</v>
      </c>
      <c r="H123" s="11">
        <v>14.532</v>
      </c>
      <c r="I123" s="10">
        <v>321</v>
      </c>
      <c r="J123" s="162"/>
    </row>
    <row r="124" spans="1:10" ht="15" customHeight="1">
      <c r="A124" s="219"/>
      <c r="B124" s="37" t="s">
        <v>1495</v>
      </c>
      <c r="C124" s="185">
        <v>150</v>
      </c>
      <c r="D124" s="82">
        <v>0.297</v>
      </c>
      <c r="E124" s="82">
        <v>0.013500000000000002</v>
      </c>
      <c r="F124" s="82">
        <v>18.74475</v>
      </c>
      <c r="G124" s="81">
        <v>76.275</v>
      </c>
      <c r="H124" s="82">
        <v>0.27</v>
      </c>
      <c r="I124" s="7">
        <v>376</v>
      </c>
      <c r="J124" s="167"/>
    </row>
    <row r="125" spans="1:17" ht="15" customHeight="1">
      <c r="A125" s="219"/>
      <c r="B125" s="66" t="s">
        <v>72</v>
      </c>
      <c r="C125" s="185">
        <v>30</v>
      </c>
      <c r="D125" s="8">
        <v>2.43</v>
      </c>
      <c r="E125" s="8">
        <v>0.3</v>
      </c>
      <c r="F125" s="8">
        <v>14.64</v>
      </c>
      <c r="G125" s="8">
        <v>72.6</v>
      </c>
      <c r="H125" s="8">
        <v>0</v>
      </c>
      <c r="I125" s="179" t="s">
        <v>111</v>
      </c>
      <c r="L125" s="160">
        <v>50</v>
      </c>
      <c r="M125" s="160">
        <v>3.95</v>
      </c>
      <c r="N125" s="160">
        <v>4.06</v>
      </c>
      <c r="O125" s="160">
        <v>27.24</v>
      </c>
      <c r="P125" s="160">
        <v>161</v>
      </c>
      <c r="Q125" s="160">
        <v>0</v>
      </c>
    </row>
    <row r="126" spans="1:17" ht="15" customHeight="1">
      <c r="A126" s="219"/>
      <c r="B126" s="66" t="s">
        <v>539</v>
      </c>
      <c r="C126" s="185">
        <v>20</v>
      </c>
      <c r="D126" s="8">
        <v>1.32</v>
      </c>
      <c r="E126" s="8">
        <v>0.22</v>
      </c>
      <c r="F126" s="8">
        <v>8.2</v>
      </c>
      <c r="G126" s="8">
        <v>41.2</v>
      </c>
      <c r="H126" s="8">
        <v>0</v>
      </c>
      <c r="I126" s="179" t="s">
        <v>110</v>
      </c>
      <c r="L126" s="160">
        <f aca="true" t="shared" si="14" ref="L126:Q126">SUM(L125/5*6)</f>
        <v>60</v>
      </c>
      <c r="M126" s="160">
        <f t="shared" si="14"/>
        <v>4.74</v>
      </c>
      <c r="N126" s="160">
        <f t="shared" si="14"/>
        <v>4.872</v>
      </c>
      <c r="O126" s="160">
        <f t="shared" si="14"/>
        <v>32.687999999999995</v>
      </c>
      <c r="P126" s="160">
        <f t="shared" si="14"/>
        <v>193.20000000000002</v>
      </c>
      <c r="Q126" s="160">
        <f t="shared" si="14"/>
        <v>0</v>
      </c>
    </row>
    <row r="127" spans="1:9" ht="15" customHeight="1">
      <c r="A127" s="115" t="s">
        <v>107</v>
      </c>
      <c r="B127" s="114"/>
      <c r="C127" s="181">
        <f aca="true" t="shared" si="15" ref="C127:H127">SUM(C120:C126)</f>
        <v>575</v>
      </c>
      <c r="D127" s="172">
        <f t="shared" si="15"/>
        <v>22.027666666666665</v>
      </c>
      <c r="E127" s="172">
        <f t="shared" si="15"/>
        <v>16.4015</v>
      </c>
      <c r="F127" s="172">
        <f t="shared" si="15"/>
        <v>66.33675000000001</v>
      </c>
      <c r="G127" s="172">
        <f t="shared" si="15"/>
        <v>501.65833333333336</v>
      </c>
      <c r="H127" s="172">
        <f t="shared" si="15"/>
        <v>29.850000000000005</v>
      </c>
      <c r="I127" s="119"/>
    </row>
    <row r="128" spans="1:10" ht="27.75" customHeight="1">
      <c r="A128" s="154" t="s">
        <v>73</v>
      </c>
      <c r="B128" s="114"/>
      <c r="C128" s="318"/>
      <c r="D128" s="282"/>
      <c r="E128" s="282"/>
      <c r="F128" s="282"/>
      <c r="G128" s="282"/>
      <c r="H128" s="282"/>
      <c r="I128" s="302"/>
      <c r="J128" s="162"/>
    </row>
    <row r="129" spans="1:11" ht="15" customHeight="1">
      <c r="A129" s="221"/>
      <c r="B129" s="66" t="s">
        <v>144</v>
      </c>
      <c r="C129" s="185">
        <v>45</v>
      </c>
      <c r="D129" s="23">
        <v>0.6666666666666667</v>
      </c>
      <c r="E129" s="23">
        <v>0.05</v>
      </c>
      <c r="F129" s="23">
        <v>5.833333333333333</v>
      </c>
      <c r="G129" s="23">
        <v>26.166666666666664</v>
      </c>
      <c r="H129" s="23">
        <v>2.333333333333333</v>
      </c>
      <c r="I129" s="8">
        <v>41</v>
      </c>
      <c r="J129" s="165"/>
      <c r="K129" s="294"/>
    </row>
    <row r="130" spans="1:16" ht="15" customHeight="1">
      <c r="A130" s="221"/>
      <c r="B130" s="69" t="s">
        <v>178</v>
      </c>
      <c r="C130" s="213">
        <v>135</v>
      </c>
      <c r="D130" s="36">
        <v>22</v>
      </c>
      <c r="E130" s="36">
        <v>16</v>
      </c>
      <c r="F130" s="36">
        <v>24</v>
      </c>
      <c r="G130" s="36">
        <v>320</v>
      </c>
      <c r="H130" s="36">
        <v>0.3</v>
      </c>
      <c r="I130" s="34">
        <v>543</v>
      </c>
      <c r="J130" s="165"/>
      <c r="K130" s="294"/>
      <c r="L130" s="294"/>
      <c r="M130" s="294"/>
      <c r="N130" s="294"/>
      <c r="O130" s="294"/>
      <c r="P130" s="294"/>
    </row>
    <row r="131" spans="1:16" ht="15" customHeight="1">
      <c r="A131" s="221"/>
      <c r="B131" s="65" t="s">
        <v>273</v>
      </c>
      <c r="C131" s="185">
        <v>20</v>
      </c>
      <c r="D131" s="9">
        <v>1.44</v>
      </c>
      <c r="E131" s="9">
        <v>1.7</v>
      </c>
      <c r="F131" s="9">
        <v>11.2</v>
      </c>
      <c r="G131" s="9">
        <v>64</v>
      </c>
      <c r="H131" s="9">
        <v>0.2</v>
      </c>
      <c r="I131" s="10"/>
      <c r="J131" s="165"/>
      <c r="K131" s="294"/>
      <c r="L131" s="294"/>
      <c r="M131" s="294"/>
      <c r="N131" s="294"/>
      <c r="O131" s="294"/>
      <c r="P131" s="294"/>
    </row>
    <row r="132" spans="1:16" ht="15" customHeight="1">
      <c r="A132" s="221"/>
      <c r="B132" s="38" t="s">
        <v>1462</v>
      </c>
      <c r="C132" s="213">
        <v>70</v>
      </c>
      <c r="D132" s="42">
        <v>3.39</v>
      </c>
      <c r="E132" s="42">
        <v>6.98</v>
      </c>
      <c r="F132" s="42">
        <v>26.07</v>
      </c>
      <c r="G132" s="45">
        <v>181</v>
      </c>
      <c r="H132" s="57">
        <v>0</v>
      </c>
      <c r="I132" s="53">
        <v>470</v>
      </c>
      <c r="J132" s="165"/>
      <c r="K132" s="294"/>
      <c r="L132" s="294"/>
      <c r="M132" s="294"/>
      <c r="N132" s="294"/>
      <c r="O132" s="294"/>
      <c r="P132" s="294"/>
    </row>
    <row r="133" spans="1:16" ht="15" customHeight="1">
      <c r="A133" s="221"/>
      <c r="B133" s="37" t="s">
        <v>93</v>
      </c>
      <c r="C133" s="182">
        <v>150</v>
      </c>
      <c r="D133" s="25">
        <v>0.04</v>
      </c>
      <c r="E133" s="25">
        <v>0.01</v>
      </c>
      <c r="F133" s="25">
        <v>6.99</v>
      </c>
      <c r="G133" s="25">
        <v>28</v>
      </c>
      <c r="H133" s="25">
        <v>0.02</v>
      </c>
      <c r="I133" s="7">
        <v>392</v>
      </c>
      <c r="J133" s="165"/>
      <c r="K133" s="294"/>
      <c r="L133" s="294"/>
      <c r="M133" s="294"/>
      <c r="N133" s="294"/>
      <c r="O133" s="294"/>
      <c r="P133" s="294"/>
    </row>
    <row r="134" spans="1:16" ht="15" customHeight="1">
      <c r="A134" s="221"/>
      <c r="B134" s="66" t="s">
        <v>539</v>
      </c>
      <c r="C134" s="185">
        <v>20</v>
      </c>
      <c r="D134" s="8">
        <v>1.32</v>
      </c>
      <c r="E134" s="8">
        <v>0.22</v>
      </c>
      <c r="F134" s="8">
        <v>8.2</v>
      </c>
      <c r="G134" s="8">
        <v>41.2</v>
      </c>
      <c r="H134" s="8">
        <v>0</v>
      </c>
      <c r="I134" s="179" t="s">
        <v>110</v>
      </c>
      <c r="J134" s="165"/>
      <c r="K134" s="294"/>
      <c r="L134" s="294"/>
      <c r="M134" s="294"/>
      <c r="N134" s="294"/>
      <c r="O134" s="294"/>
      <c r="P134" s="294"/>
    </row>
    <row r="135" spans="1:9" ht="21" customHeight="1">
      <c r="A135" s="115" t="s">
        <v>108</v>
      </c>
      <c r="B135" s="247"/>
      <c r="C135" s="175">
        <f aca="true" t="shared" si="16" ref="C135:H135">SUM(C129:C134)</f>
        <v>440</v>
      </c>
      <c r="D135" s="172">
        <f t="shared" si="16"/>
        <v>28.85666666666667</v>
      </c>
      <c r="E135" s="172">
        <f t="shared" si="16"/>
        <v>24.96</v>
      </c>
      <c r="F135" s="172">
        <f t="shared" si="16"/>
        <v>82.29333333333332</v>
      </c>
      <c r="G135" s="172">
        <v>427.39</v>
      </c>
      <c r="H135" s="172">
        <f t="shared" si="16"/>
        <v>2.853333333333333</v>
      </c>
      <c r="I135" s="278"/>
    </row>
    <row r="136" spans="1:17" ht="32.25" customHeight="1">
      <c r="A136" s="154" t="s">
        <v>778</v>
      </c>
      <c r="B136" s="117"/>
      <c r="C136" s="120"/>
      <c r="D136" s="173">
        <f>SUM(D118+D127+D135)</f>
        <v>67.75183333333334</v>
      </c>
      <c r="E136" s="173">
        <f>SUM(E118+E127+E135)</f>
        <v>60.3165</v>
      </c>
      <c r="F136" s="173">
        <f>SUM(F118+F127+F135)</f>
        <v>207.24508333333333</v>
      </c>
      <c r="G136" s="173">
        <v>1400</v>
      </c>
      <c r="H136" s="173">
        <f>SUM(H118+H127+H135)</f>
        <v>39.50833333333333</v>
      </c>
      <c r="I136" s="110"/>
      <c r="K136" s="123"/>
      <c r="L136" s="123"/>
      <c r="M136" s="123"/>
      <c r="N136" s="123"/>
      <c r="O136" s="123"/>
      <c r="P136" s="123"/>
      <c r="Q136" s="123"/>
    </row>
    <row r="137" spans="1:9" ht="16.5" customHeight="1">
      <c r="A137" s="389" t="s">
        <v>1202</v>
      </c>
      <c r="B137" s="390"/>
      <c r="C137" s="390"/>
      <c r="D137" s="390"/>
      <c r="E137" s="390"/>
      <c r="F137" s="390"/>
      <c r="G137" s="390"/>
      <c r="H137" s="390"/>
      <c r="I137" s="243"/>
    </row>
    <row r="138" spans="1:9" ht="16.5" customHeight="1">
      <c r="A138" s="115" t="s">
        <v>69</v>
      </c>
      <c r="B138" s="298" t="s">
        <v>288</v>
      </c>
      <c r="C138" s="383" t="s">
        <v>1655</v>
      </c>
      <c r="D138" s="323">
        <v>2.5896</v>
      </c>
      <c r="E138" s="323">
        <v>3.1385</v>
      </c>
      <c r="F138" s="323">
        <v>4.8925</v>
      </c>
      <c r="G138" s="323">
        <v>68.38</v>
      </c>
      <c r="H138" s="323">
        <v>0.05460000000000001</v>
      </c>
      <c r="I138" s="300">
        <v>882</v>
      </c>
    </row>
    <row r="139" spans="1:9" ht="16.5" customHeight="1">
      <c r="A139" s="115"/>
      <c r="B139" s="65" t="s">
        <v>496</v>
      </c>
      <c r="C139" s="182">
        <v>150</v>
      </c>
      <c r="D139" s="9">
        <v>3.6119999999999997</v>
      </c>
      <c r="E139" s="9">
        <v>3.81</v>
      </c>
      <c r="F139" s="9">
        <v>12.624</v>
      </c>
      <c r="G139" s="9">
        <v>99.3</v>
      </c>
      <c r="H139" s="9">
        <v>0.6839999999999999</v>
      </c>
      <c r="I139" s="8">
        <v>94</v>
      </c>
    </row>
    <row r="140" spans="1:9" ht="18.75" customHeight="1">
      <c r="A140" s="115"/>
      <c r="B140" s="37" t="s">
        <v>89</v>
      </c>
      <c r="C140" s="182">
        <v>150</v>
      </c>
      <c r="D140" s="9">
        <v>2.3775</v>
      </c>
      <c r="E140" s="9">
        <v>2.01</v>
      </c>
      <c r="F140" s="9">
        <v>10.63</v>
      </c>
      <c r="G140" s="9">
        <v>70</v>
      </c>
      <c r="H140" s="9">
        <v>0.975</v>
      </c>
      <c r="I140" s="7">
        <v>395</v>
      </c>
    </row>
    <row r="141" spans="1:17" ht="15" customHeight="1">
      <c r="A141" s="115" t="s">
        <v>75</v>
      </c>
      <c r="B141" s="114"/>
      <c r="C141" s="114"/>
      <c r="D141" s="281"/>
      <c r="E141" s="281"/>
      <c r="F141" s="281"/>
      <c r="G141" s="281"/>
      <c r="H141" s="281"/>
      <c r="I141" s="114"/>
      <c r="Q141" s="160" t="e">
        <f>SUM(#REF!*2)</f>
        <v>#REF!</v>
      </c>
    </row>
    <row r="142" spans="1:9" ht="15.75" customHeight="1">
      <c r="A142" s="219"/>
      <c r="B142" s="298" t="s">
        <v>134</v>
      </c>
      <c r="C142" s="303">
        <v>200</v>
      </c>
      <c r="D142" s="360">
        <v>1</v>
      </c>
      <c r="E142" s="300">
        <v>0</v>
      </c>
      <c r="F142" s="360">
        <v>20.2</v>
      </c>
      <c r="G142" s="360">
        <v>84</v>
      </c>
      <c r="H142" s="300">
        <v>4</v>
      </c>
      <c r="I142" s="322">
        <v>399</v>
      </c>
    </row>
    <row r="143" spans="1:9" ht="15" customHeight="1">
      <c r="A143" s="115" t="s">
        <v>106</v>
      </c>
      <c r="B143" s="114"/>
      <c r="C143" s="181">
        <f>SUM(C139:C142)</f>
        <v>500</v>
      </c>
      <c r="D143" s="172">
        <f>SUM(D138:D142)</f>
        <v>9.579099999999999</v>
      </c>
      <c r="E143" s="172">
        <f>SUM(E138:E142)</f>
        <v>8.9585</v>
      </c>
      <c r="F143" s="172">
        <f>SUM(F138:F142)</f>
        <v>48.346500000000006</v>
      </c>
      <c r="G143" s="172">
        <f>SUM(G138:G142)</f>
        <v>321.68</v>
      </c>
      <c r="H143" s="172">
        <f>SUM(H138:H142)</f>
        <v>5.7136</v>
      </c>
      <c r="I143" s="114"/>
    </row>
    <row r="144" spans="1:9" ht="13.5" customHeight="1">
      <c r="A144" s="115"/>
      <c r="B144" s="114"/>
      <c r="C144" s="259"/>
      <c r="D144" s="281"/>
      <c r="E144" s="281"/>
      <c r="F144" s="281"/>
      <c r="G144" s="281"/>
      <c r="H144" s="281"/>
      <c r="I144" s="110"/>
    </row>
    <row r="145" spans="1:17" ht="15.75" customHeight="1">
      <c r="A145" s="115" t="s">
        <v>70</v>
      </c>
      <c r="B145" s="66" t="s">
        <v>346</v>
      </c>
      <c r="C145" s="185">
        <v>45</v>
      </c>
      <c r="D145" s="82">
        <v>0.6666666666666667</v>
      </c>
      <c r="E145" s="82">
        <v>3</v>
      </c>
      <c r="F145" s="82">
        <v>4.166666666666666</v>
      </c>
      <c r="G145" s="81">
        <v>46.666666666666664</v>
      </c>
      <c r="H145" s="82">
        <v>4.833333333333333</v>
      </c>
      <c r="I145" s="8">
        <v>33</v>
      </c>
      <c r="J145" s="166"/>
      <c r="Q145" s="160">
        <v>4.35</v>
      </c>
    </row>
    <row r="146" spans="1:17" ht="16.5" customHeight="1">
      <c r="A146" s="219"/>
      <c r="B146" s="65" t="s">
        <v>7</v>
      </c>
      <c r="C146" s="182">
        <v>162</v>
      </c>
      <c r="D146" s="9">
        <v>1.26</v>
      </c>
      <c r="E146" s="9">
        <v>2.016</v>
      </c>
      <c r="F146" s="9">
        <v>7.284</v>
      </c>
      <c r="G146" s="9">
        <v>52.35</v>
      </c>
      <c r="H146" s="9">
        <v>3.45</v>
      </c>
      <c r="I146" s="8">
        <v>85</v>
      </c>
      <c r="J146" s="165"/>
      <c r="Q146" s="160">
        <f>SUM(Q145/10*15)</f>
        <v>6.5249999999999995</v>
      </c>
    </row>
    <row r="147" spans="1:10" ht="30.75" customHeight="1">
      <c r="A147" s="219"/>
      <c r="B147" s="67" t="s">
        <v>127</v>
      </c>
      <c r="C147" s="182">
        <v>15</v>
      </c>
      <c r="D147" s="25">
        <v>3.165</v>
      </c>
      <c r="E147" s="25">
        <v>1.29</v>
      </c>
      <c r="F147" s="68">
        <v>0</v>
      </c>
      <c r="G147" s="68">
        <v>31.05</v>
      </c>
      <c r="H147" s="68">
        <v>0</v>
      </c>
      <c r="I147" s="8">
        <v>300</v>
      </c>
      <c r="J147" s="165"/>
    </row>
    <row r="148" spans="1:10" ht="15.75" customHeight="1">
      <c r="A148" s="219"/>
      <c r="B148" s="66" t="s">
        <v>787</v>
      </c>
      <c r="C148" s="182">
        <v>150</v>
      </c>
      <c r="D148" s="25">
        <v>18.21</v>
      </c>
      <c r="E148" s="25">
        <v>7.11</v>
      </c>
      <c r="F148" s="25">
        <v>17.17</v>
      </c>
      <c r="G148" s="7">
        <v>206</v>
      </c>
      <c r="H148" s="23">
        <v>0.9</v>
      </c>
      <c r="I148" s="8">
        <v>203</v>
      </c>
      <c r="J148" s="165"/>
    </row>
    <row r="149" spans="1:9" ht="15.75" customHeight="1">
      <c r="A149" s="219"/>
      <c r="B149" s="37" t="s">
        <v>1495</v>
      </c>
      <c r="C149" s="185">
        <v>150</v>
      </c>
      <c r="D149" s="82">
        <v>0.297</v>
      </c>
      <c r="E149" s="82">
        <v>0.013500000000000002</v>
      </c>
      <c r="F149" s="82">
        <v>18.74475</v>
      </c>
      <c r="G149" s="81">
        <v>76.275</v>
      </c>
      <c r="H149" s="82">
        <v>0.27</v>
      </c>
      <c r="I149" s="7">
        <v>376</v>
      </c>
    </row>
    <row r="150" spans="1:9" ht="16.5" customHeight="1">
      <c r="A150" s="219"/>
      <c r="B150" s="67" t="str">
        <f>ЗАКУСКИ!A17</f>
        <v>Хлеб пшеничный</v>
      </c>
      <c r="C150" s="305">
        <f>ЗАКУСКИ!B17</f>
        <v>30</v>
      </c>
      <c r="D150" s="191">
        <f>ЗАКУСКИ!C17</f>
        <v>2.43</v>
      </c>
      <c r="E150" s="191">
        <f>ЗАКУСКИ!D17</f>
        <v>0.3</v>
      </c>
      <c r="F150" s="191">
        <f>ЗАКУСКИ!E17</f>
        <v>14.64</v>
      </c>
      <c r="G150" s="191">
        <f>ЗАКУСКИ!F17</f>
        <v>72.6</v>
      </c>
      <c r="H150" s="191">
        <f>ЗАКУСКИ!G17</f>
        <v>0</v>
      </c>
      <c r="I150" s="85" t="str">
        <f>ЗАКУСКИ!H17</f>
        <v>ГОСТ 27842-88</v>
      </c>
    </row>
    <row r="151" spans="1:9" ht="16.5" customHeight="1">
      <c r="A151" s="219"/>
      <c r="B151" s="66" t="s">
        <v>539</v>
      </c>
      <c r="C151" s="185">
        <v>20</v>
      </c>
      <c r="D151" s="8">
        <v>1.32</v>
      </c>
      <c r="E151" s="8">
        <v>0.22</v>
      </c>
      <c r="F151" s="8">
        <v>8.2</v>
      </c>
      <c r="G151" s="8">
        <v>41.2</v>
      </c>
      <c r="H151" s="8">
        <v>0</v>
      </c>
      <c r="I151" s="179" t="s">
        <v>110</v>
      </c>
    </row>
    <row r="152" spans="1:9" ht="15" customHeight="1">
      <c r="A152" s="115" t="s">
        <v>107</v>
      </c>
      <c r="B152" s="114"/>
      <c r="C152" s="181">
        <f aca="true" t="shared" si="17" ref="C152:H152">SUM(C145:C151)</f>
        <v>572</v>
      </c>
      <c r="D152" s="172">
        <f t="shared" si="17"/>
        <v>27.34866666666667</v>
      </c>
      <c r="E152" s="172">
        <f t="shared" si="17"/>
        <v>13.949500000000002</v>
      </c>
      <c r="F152" s="172">
        <f t="shared" si="17"/>
        <v>70.20541666666666</v>
      </c>
      <c r="G152" s="172">
        <f t="shared" si="17"/>
        <v>526.1416666666668</v>
      </c>
      <c r="H152" s="172">
        <f t="shared" si="17"/>
        <v>9.453333333333333</v>
      </c>
      <c r="I152" s="245"/>
    </row>
    <row r="153" spans="1:9" ht="30.75" customHeight="1">
      <c r="A153" s="154" t="s">
        <v>73</v>
      </c>
      <c r="B153" s="114"/>
      <c r="C153" s="245"/>
      <c r="D153" s="248"/>
      <c r="E153" s="248"/>
      <c r="F153" s="248"/>
      <c r="G153" s="248"/>
      <c r="H153" s="248"/>
      <c r="I153" s="245"/>
    </row>
    <row r="154" spans="1:10" ht="15" customHeight="1">
      <c r="A154" s="116"/>
      <c r="B154" s="66" t="s">
        <v>271</v>
      </c>
      <c r="C154" s="185">
        <v>45</v>
      </c>
      <c r="D154" s="23">
        <v>0.5</v>
      </c>
      <c r="E154" s="23">
        <v>0.08333333333333334</v>
      </c>
      <c r="F154" s="23">
        <v>4.333333333333334</v>
      </c>
      <c r="G154" s="23">
        <v>20</v>
      </c>
      <c r="H154" s="23">
        <v>3.166666666666666</v>
      </c>
      <c r="I154" s="8">
        <v>38</v>
      </c>
      <c r="J154" s="166"/>
    </row>
    <row r="155" spans="1:18" ht="15" customHeight="1">
      <c r="A155" s="219"/>
      <c r="B155" s="69" t="s">
        <v>972</v>
      </c>
      <c r="C155" s="214">
        <v>100</v>
      </c>
      <c r="D155" s="12">
        <v>15.14</v>
      </c>
      <c r="E155" s="12">
        <v>10.76</v>
      </c>
      <c r="F155" s="12">
        <v>24.33</v>
      </c>
      <c r="G155" s="12">
        <v>255</v>
      </c>
      <c r="H155" s="12">
        <v>0.19</v>
      </c>
      <c r="I155" s="34">
        <v>235</v>
      </c>
      <c r="J155" s="163"/>
      <c r="K155" s="294"/>
      <c r="Q155" s="160">
        <v>8.967999999999998</v>
      </c>
      <c r="R155" s="2">
        <f>SUM(L155:Q155)</f>
        <v>8.967999999999998</v>
      </c>
    </row>
    <row r="156" spans="1:11" ht="15" customHeight="1">
      <c r="A156" s="219"/>
      <c r="B156" s="65" t="s">
        <v>90</v>
      </c>
      <c r="C156" s="198">
        <v>25</v>
      </c>
      <c r="D156" s="9">
        <v>0.42</v>
      </c>
      <c r="E156" s="9">
        <v>3</v>
      </c>
      <c r="F156" s="9">
        <v>0.48</v>
      </c>
      <c r="G156" s="9">
        <v>30.9</v>
      </c>
      <c r="H156" s="9">
        <v>0.1</v>
      </c>
      <c r="I156" s="41"/>
      <c r="J156" s="163"/>
      <c r="K156" s="294"/>
    </row>
    <row r="157" spans="1:11" ht="15" customHeight="1">
      <c r="A157" s="219"/>
      <c r="B157" s="37" t="s">
        <v>1547</v>
      </c>
      <c r="C157" s="182">
        <v>150</v>
      </c>
      <c r="D157" s="9">
        <v>4.5675</v>
      </c>
      <c r="E157" s="9">
        <v>4.065</v>
      </c>
      <c r="F157" s="9">
        <v>7.56</v>
      </c>
      <c r="G157" s="81">
        <v>84.75</v>
      </c>
      <c r="H157" s="9">
        <v>2.0475</v>
      </c>
      <c r="I157" s="7">
        <v>400</v>
      </c>
      <c r="J157" s="163"/>
      <c r="K157" s="294"/>
    </row>
    <row r="158" spans="1:11" ht="15" customHeight="1">
      <c r="A158" s="219"/>
      <c r="B158" s="66" t="s">
        <v>539</v>
      </c>
      <c r="C158" s="185">
        <v>20</v>
      </c>
      <c r="D158" s="8">
        <v>1.32</v>
      </c>
      <c r="E158" s="8">
        <v>0.22</v>
      </c>
      <c r="F158" s="8">
        <v>8.2</v>
      </c>
      <c r="G158" s="8">
        <v>41.2</v>
      </c>
      <c r="H158" s="8">
        <v>0</v>
      </c>
      <c r="I158" s="179" t="s">
        <v>110</v>
      </c>
      <c r="J158" s="147"/>
      <c r="K158" s="294"/>
    </row>
    <row r="159" spans="1:9" ht="15" customHeight="1">
      <c r="A159" s="115" t="s">
        <v>108</v>
      </c>
      <c r="B159" s="247"/>
      <c r="C159" s="175">
        <f>SUM(C154:C158)</f>
        <v>340</v>
      </c>
      <c r="D159" s="172">
        <f>SUM(D154:D157)</f>
        <v>20.6275</v>
      </c>
      <c r="E159" s="172">
        <f>SUM(E154:E157)</f>
        <v>17.908333333333335</v>
      </c>
      <c r="F159" s="172">
        <f>SUM(F154:F157)</f>
        <v>36.70333333333333</v>
      </c>
      <c r="G159" s="172">
        <v>552.18</v>
      </c>
      <c r="H159" s="172">
        <f>SUM(H154:H157)</f>
        <v>5.504166666666666</v>
      </c>
      <c r="I159" s="247"/>
    </row>
    <row r="160" spans="1:9" ht="36.75" customHeight="1">
      <c r="A160" s="154" t="s">
        <v>779</v>
      </c>
      <c r="B160" s="247"/>
      <c r="C160" s="234"/>
      <c r="D160" s="173">
        <f>SUM(D143+D152+D159)</f>
        <v>57.55526666666667</v>
      </c>
      <c r="E160" s="173">
        <f>SUM(E143+E152+E159)</f>
        <v>40.81633333333333</v>
      </c>
      <c r="F160" s="173">
        <f>SUM(F143+F152+F159)</f>
        <v>155.25525</v>
      </c>
      <c r="G160" s="173">
        <v>1400</v>
      </c>
      <c r="H160" s="173">
        <f>SUM(H143+H152+H159)</f>
        <v>20.6711</v>
      </c>
      <c r="I160" s="244"/>
    </row>
    <row r="161" spans="1:9" ht="16.5" customHeight="1">
      <c r="A161" s="389" t="s">
        <v>1203</v>
      </c>
      <c r="B161" s="390"/>
      <c r="C161" s="390"/>
      <c r="D161" s="390"/>
      <c r="E161" s="390"/>
      <c r="F161" s="390"/>
      <c r="G161" s="390"/>
      <c r="H161" s="390"/>
      <c r="I161" s="243"/>
    </row>
    <row r="162" spans="1:9" ht="16.5" customHeight="1">
      <c r="A162" s="221" t="s">
        <v>69</v>
      </c>
      <c r="B162" s="298" t="s">
        <v>1059</v>
      </c>
      <c r="C162" s="307">
        <v>35</v>
      </c>
      <c r="D162" s="299">
        <v>2.32</v>
      </c>
      <c r="E162" s="299">
        <v>3.925</v>
      </c>
      <c r="F162" s="299">
        <v>14.645</v>
      </c>
      <c r="G162" s="299">
        <v>104.45</v>
      </c>
      <c r="H162" s="299">
        <v>0.01</v>
      </c>
      <c r="I162" s="300">
        <v>1</v>
      </c>
    </row>
    <row r="163" spans="1:9" ht="17.25" customHeight="1">
      <c r="A163" s="115"/>
      <c r="B163" s="65" t="s">
        <v>1711</v>
      </c>
      <c r="C163" s="182">
        <v>150</v>
      </c>
      <c r="D163" s="9">
        <v>3.6119999999999997</v>
      </c>
      <c r="E163" s="9">
        <v>3.81</v>
      </c>
      <c r="F163" s="9">
        <v>12.624</v>
      </c>
      <c r="G163" s="9">
        <v>99.3</v>
      </c>
      <c r="H163" s="9">
        <v>0.6839999999999999</v>
      </c>
      <c r="I163" s="8">
        <v>94</v>
      </c>
    </row>
    <row r="164" spans="1:9" ht="17.25" customHeight="1">
      <c r="A164" s="115"/>
      <c r="B164" s="37" t="s">
        <v>100</v>
      </c>
      <c r="C164" s="182">
        <v>150</v>
      </c>
      <c r="D164" s="9">
        <v>3.15</v>
      </c>
      <c r="E164" s="9">
        <v>2.72</v>
      </c>
      <c r="F164" s="9">
        <v>12.96</v>
      </c>
      <c r="G164" s="9">
        <v>89</v>
      </c>
      <c r="H164" s="9">
        <v>1.2</v>
      </c>
      <c r="I164" s="7">
        <v>397</v>
      </c>
    </row>
    <row r="165" spans="1:17" ht="18" customHeight="1">
      <c r="A165" s="221" t="s">
        <v>78</v>
      </c>
      <c r="B165" s="114"/>
      <c r="C165" s="114"/>
      <c r="D165" s="281"/>
      <c r="E165" s="281"/>
      <c r="F165" s="281"/>
      <c r="G165" s="281"/>
      <c r="H165" s="281"/>
      <c r="I165" s="114"/>
      <c r="L165" s="160">
        <v>120</v>
      </c>
      <c r="M165" s="160">
        <v>20.203999999999997</v>
      </c>
      <c r="N165" s="160">
        <v>7.584</v>
      </c>
      <c r="O165" s="160">
        <v>3.6340000000000003</v>
      </c>
      <c r="P165" s="160">
        <v>163.94</v>
      </c>
      <c r="Q165" s="160">
        <v>0.57</v>
      </c>
    </row>
    <row r="166" spans="1:17" ht="15" customHeight="1">
      <c r="A166" s="221"/>
      <c r="B166" s="65" t="s">
        <v>1488</v>
      </c>
      <c r="C166" s="305">
        <v>100</v>
      </c>
      <c r="D166" s="171">
        <v>0.4</v>
      </c>
      <c r="E166" s="171">
        <v>0.3</v>
      </c>
      <c r="F166" s="171">
        <v>10.3</v>
      </c>
      <c r="G166" s="171">
        <v>46</v>
      </c>
      <c r="H166" s="171">
        <v>5</v>
      </c>
      <c r="I166" s="192" t="s">
        <v>150</v>
      </c>
      <c r="L166" s="160">
        <f aca="true" t="shared" si="18" ref="L166:Q166">SUM(L165/12*14)</f>
        <v>140</v>
      </c>
      <c r="M166" s="160">
        <f t="shared" si="18"/>
        <v>23.571333333333328</v>
      </c>
      <c r="N166" s="160">
        <f t="shared" si="18"/>
        <v>8.848</v>
      </c>
      <c r="O166" s="160">
        <f t="shared" si="18"/>
        <v>4.2396666666666665</v>
      </c>
      <c r="P166" s="160">
        <f t="shared" si="18"/>
        <v>191.26333333333335</v>
      </c>
      <c r="Q166" s="160">
        <f t="shared" si="18"/>
        <v>0.6649999999999999</v>
      </c>
    </row>
    <row r="167" spans="1:9" ht="15" customHeight="1">
      <c r="A167" s="115" t="s">
        <v>106</v>
      </c>
      <c r="B167" s="114"/>
      <c r="C167" s="181">
        <f aca="true" t="shared" si="19" ref="C167:H167">SUM(C162:C166)</f>
        <v>435</v>
      </c>
      <c r="D167" s="172">
        <f t="shared" si="19"/>
        <v>9.482</v>
      </c>
      <c r="E167" s="172">
        <f t="shared" si="19"/>
        <v>10.755</v>
      </c>
      <c r="F167" s="172">
        <f t="shared" si="19"/>
        <v>50.528999999999996</v>
      </c>
      <c r="G167" s="172">
        <f t="shared" si="19"/>
        <v>338.75</v>
      </c>
      <c r="H167" s="172">
        <f t="shared" si="19"/>
        <v>6.894</v>
      </c>
      <c r="I167" s="114"/>
    </row>
    <row r="168" spans="1:10" ht="16.5" customHeight="1">
      <c r="A168" s="115"/>
      <c r="B168" s="114"/>
      <c r="C168" s="156"/>
      <c r="D168" s="282"/>
      <c r="E168" s="282"/>
      <c r="F168" s="282"/>
      <c r="G168" s="282"/>
      <c r="H168" s="282"/>
      <c r="I168" s="110"/>
      <c r="J168" s="162"/>
    </row>
    <row r="169" spans="1:10" ht="16.5" customHeight="1">
      <c r="A169" s="115" t="s">
        <v>70</v>
      </c>
      <c r="B169" s="37" t="s">
        <v>283</v>
      </c>
      <c r="C169" s="198">
        <v>45</v>
      </c>
      <c r="D169" s="8">
        <v>0.7</v>
      </c>
      <c r="E169" s="8">
        <v>3.6</v>
      </c>
      <c r="F169" s="8">
        <v>8.6</v>
      </c>
      <c r="G169" s="8">
        <v>69.6</v>
      </c>
      <c r="H169" s="8">
        <v>3.8</v>
      </c>
      <c r="I169" s="12">
        <v>194</v>
      </c>
      <c r="J169" s="166"/>
    </row>
    <row r="170" spans="1:10" ht="14.25" customHeight="1">
      <c r="A170" s="221"/>
      <c r="B170" s="65" t="s">
        <v>468</v>
      </c>
      <c r="C170" s="182">
        <v>150</v>
      </c>
      <c r="D170" s="9">
        <v>1.608</v>
      </c>
      <c r="E170" s="9">
        <v>1.704</v>
      </c>
      <c r="F170" s="9">
        <v>10.283999999999999</v>
      </c>
      <c r="G170" s="9">
        <v>62.85</v>
      </c>
      <c r="H170" s="9">
        <v>4.95</v>
      </c>
      <c r="I170" s="8">
        <v>82</v>
      </c>
      <c r="J170" s="165"/>
    </row>
    <row r="171" spans="1:10" ht="15.75" customHeight="1">
      <c r="A171" s="221"/>
      <c r="B171" s="16" t="s">
        <v>833</v>
      </c>
      <c r="C171" s="183">
        <v>60</v>
      </c>
      <c r="D171" s="15">
        <v>8.87</v>
      </c>
      <c r="E171" s="15">
        <v>9.83</v>
      </c>
      <c r="F171" s="15">
        <v>11.71</v>
      </c>
      <c r="G171" s="17">
        <v>171</v>
      </c>
      <c r="H171" s="10">
        <v>0.85</v>
      </c>
      <c r="I171" s="12">
        <v>286</v>
      </c>
      <c r="J171" s="165"/>
    </row>
    <row r="172" spans="1:10" ht="15.75" customHeight="1">
      <c r="A172" s="221"/>
      <c r="B172" s="16" t="s">
        <v>1710</v>
      </c>
      <c r="C172" s="198">
        <v>120</v>
      </c>
      <c r="D172" s="11">
        <v>2.22</v>
      </c>
      <c r="E172" s="11">
        <v>3.864</v>
      </c>
      <c r="F172" s="11">
        <v>8.628</v>
      </c>
      <c r="G172" s="21">
        <v>78</v>
      </c>
      <c r="H172" s="11">
        <v>12.312</v>
      </c>
      <c r="I172" s="10">
        <v>336</v>
      </c>
      <c r="J172" s="165"/>
    </row>
    <row r="173" spans="1:10" ht="16.5" customHeight="1">
      <c r="A173" s="221"/>
      <c r="B173" s="37" t="s">
        <v>133</v>
      </c>
      <c r="C173" s="182">
        <v>150</v>
      </c>
      <c r="D173" s="9">
        <v>0.4275</v>
      </c>
      <c r="E173" s="9">
        <v>0.045</v>
      </c>
      <c r="F173" s="9">
        <v>22.65</v>
      </c>
      <c r="G173" s="9">
        <v>92.7</v>
      </c>
      <c r="H173" s="9">
        <v>0.825</v>
      </c>
      <c r="I173" s="7">
        <v>382</v>
      </c>
      <c r="J173" s="165"/>
    </row>
    <row r="174" spans="1:10" ht="16.5" customHeight="1">
      <c r="A174" s="221"/>
      <c r="B174" s="43" t="str">
        <f>ЗАКУСКИ!A17</f>
        <v>Хлеб пшеничный</v>
      </c>
      <c r="C174" s="46">
        <f>ЗАКУСКИ!B17</f>
        <v>30</v>
      </c>
      <c r="D174" s="42">
        <f>ЗАКУСКИ!C17</f>
        <v>2.43</v>
      </c>
      <c r="E174" s="42">
        <f>ЗАКУСКИ!D17</f>
        <v>0.3</v>
      </c>
      <c r="F174" s="42">
        <f>ЗАКУСКИ!E17</f>
        <v>14.64</v>
      </c>
      <c r="G174" s="42">
        <f>ЗАКУСКИ!F17</f>
        <v>72.6</v>
      </c>
      <c r="H174" s="42">
        <f>ЗАКУСКИ!G17</f>
        <v>0</v>
      </c>
      <c r="I174" s="41" t="str">
        <f>ЗАКУСКИ!H17</f>
        <v>ГОСТ 27842-88</v>
      </c>
      <c r="J174" s="170"/>
    </row>
    <row r="175" spans="1:9" ht="15.75" customHeight="1">
      <c r="A175" s="219"/>
      <c r="B175" s="66" t="s">
        <v>539</v>
      </c>
      <c r="C175" s="185">
        <v>20</v>
      </c>
      <c r="D175" s="8">
        <v>1.32</v>
      </c>
      <c r="E175" s="8">
        <v>0.22</v>
      </c>
      <c r="F175" s="8">
        <v>8.2</v>
      </c>
      <c r="G175" s="8">
        <v>41.2</v>
      </c>
      <c r="H175" s="8">
        <v>0</v>
      </c>
      <c r="I175" s="179" t="s">
        <v>110</v>
      </c>
    </row>
    <row r="176" spans="1:9" ht="13.5" customHeight="1">
      <c r="A176" s="115" t="s">
        <v>107</v>
      </c>
      <c r="B176" s="114"/>
      <c r="C176" s="181">
        <f aca="true" t="shared" si="20" ref="C176:H176">SUM(C169:C175)</f>
        <v>575</v>
      </c>
      <c r="D176" s="172">
        <f t="shared" si="20"/>
        <v>17.5755</v>
      </c>
      <c r="E176" s="172">
        <f t="shared" si="20"/>
        <v>19.563000000000002</v>
      </c>
      <c r="F176" s="172">
        <f t="shared" si="20"/>
        <v>84.712</v>
      </c>
      <c r="G176" s="172">
        <f t="shared" si="20"/>
        <v>587.95</v>
      </c>
      <c r="H176" s="172">
        <f t="shared" si="20"/>
        <v>22.737</v>
      </c>
      <c r="I176" s="245"/>
    </row>
    <row r="177" spans="1:9" ht="30" customHeight="1">
      <c r="A177" s="154" t="s">
        <v>73</v>
      </c>
      <c r="B177" s="114"/>
      <c r="C177" s="180"/>
      <c r="D177" s="280"/>
      <c r="E177" s="280"/>
      <c r="F177" s="280"/>
      <c r="G177" s="280"/>
      <c r="H177" s="280"/>
      <c r="I177" s="110"/>
    </row>
    <row r="178" spans="1:9" ht="16.5" customHeight="1">
      <c r="A178" s="154"/>
      <c r="B178" s="66" t="s">
        <v>1376</v>
      </c>
      <c r="C178" s="185">
        <v>45</v>
      </c>
      <c r="D178" s="82">
        <v>0.6666666666666667</v>
      </c>
      <c r="E178" s="82">
        <v>0.1</v>
      </c>
      <c r="F178" s="82">
        <v>3.6666666666666665</v>
      </c>
      <c r="G178" s="81">
        <v>17.833333333333332</v>
      </c>
      <c r="H178" s="82">
        <v>11.166666666666666</v>
      </c>
      <c r="I178" s="8">
        <v>37</v>
      </c>
    </row>
    <row r="179" spans="1:9" ht="16.5" customHeight="1">
      <c r="A179" s="154"/>
      <c r="B179" s="37" t="s">
        <v>208</v>
      </c>
      <c r="C179" s="198">
        <v>60</v>
      </c>
      <c r="D179" s="15">
        <v>21.88</v>
      </c>
      <c r="E179" s="15">
        <v>14.02</v>
      </c>
      <c r="F179" s="15">
        <v>15.49</v>
      </c>
      <c r="G179" s="15">
        <v>275.6</v>
      </c>
      <c r="H179" s="15">
        <v>1.1</v>
      </c>
      <c r="I179" s="10">
        <v>255</v>
      </c>
    </row>
    <row r="180" spans="1:9" ht="16.5" customHeight="1">
      <c r="A180" s="154"/>
      <c r="B180" s="16" t="s">
        <v>306</v>
      </c>
      <c r="C180" s="198">
        <v>120</v>
      </c>
      <c r="D180" s="11">
        <v>2.808</v>
      </c>
      <c r="E180" s="11">
        <v>2.9880000000000004</v>
      </c>
      <c r="F180" s="11">
        <v>15.792</v>
      </c>
      <c r="G180" s="21">
        <v>100.8</v>
      </c>
      <c r="H180" s="12">
        <v>16.8</v>
      </c>
      <c r="I180" s="10">
        <v>318</v>
      </c>
    </row>
    <row r="181" spans="1:11" ht="15" customHeight="1">
      <c r="A181" s="116"/>
      <c r="B181" s="37" t="s">
        <v>93</v>
      </c>
      <c r="C181" s="182">
        <v>150</v>
      </c>
      <c r="D181" s="9">
        <v>0.04</v>
      </c>
      <c r="E181" s="9">
        <v>0.01</v>
      </c>
      <c r="F181" s="9">
        <v>6.99</v>
      </c>
      <c r="G181" s="9">
        <v>28</v>
      </c>
      <c r="H181" s="9">
        <v>0.02</v>
      </c>
      <c r="I181" s="7">
        <v>392</v>
      </c>
      <c r="J181" s="163"/>
      <c r="K181" s="294"/>
    </row>
    <row r="182" spans="1:11" ht="15" customHeight="1">
      <c r="A182" s="116"/>
      <c r="B182" s="38" t="s">
        <v>1712</v>
      </c>
      <c r="C182" s="213">
        <v>70</v>
      </c>
      <c r="D182" s="42">
        <v>4.22</v>
      </c>
      <c r="E182" s="42">
        <v>4.81</v>
      </c>
      <c r="F182" s="42">
        <v>33.31</v>
      </c>
      <c r="G182" s="45">
        <v>193</v>
      </c>
      <c r="H182" s="54">
        <v>0.01</v>
      </c>
      <c r="I182" s="53">
        <v>474</v>
      </c>
      <c r="J182" s="147"/>
      <c r="K182" s="294"/>
    </row>
    <row r="183" spans="1:11" ht="15" customHeight="1">
      <c r="A183" s="116"/>
      <c r="B183" s="66" t="s">
        <v>539</v>
      </c>
      <c r="C183" s="185">
        <v>20</v>
      </c>
      <c r="D183" s="8">
        <v>1.32</v>
      </c>
      <c r="E183" s="8">
        <v>0.22</v>
      </c>
      <c r="F183" s="8">
        <v>8.2</v>
      </c>
      <c r="G183" s="8">
        <v>41.2</v>
      </c>
      <c r="H183" s="8">
        <v>0</v>
      </c>
      <c r="I183" s="179" t="s">
        <v>110</v>
      </c>
      <c r="J183" s="147"/>
      <c r="K183" s="294"/>
    </row>
    <row r="184" spans="1:9" ht="18.75" customHeight="1">
      <c r="A184" s="115" t="s">
        <v>108</v>
      </c>
      <c r="B184" s="114"/>
      <c r="C184" s="181">
        <v>430</v>
      </c>
      <c r="D184" s="172">
        <f>SUM(D178:D183)</f>
        <v>30.934666666666665</v>
      </c>
      <c r="E184" s="172">
        <f>SUM(E178:E183)</f>
        <v>22.148</v>
      </c>
      <c r="F184" s="172">
        <f>SUM(F178:F183)</f>
        <v>83.44866666666668</v>
      </c>
      <c r="G184" s="172">
        <v>473.3</v>
      </c>
      <c r="H184" s="172">
        <f>SUM(H178:H183)</f>
        <v>29.096666666666668</v>
      </c>
      <c r="I184" s="114"/>
    </row>
    <row r="185" spans="1:9" ht="27" customHeight="1">
      <c r="A185" s="154" t="s">
        <v>780</v>
      </c>
      <c r="B185" s="117"/>
      <c r="C185" s="234"/>
      <c r="D185" s="173">
        <f>SUM(D167+D176+D184)</f>
        <v>57.99216666666666</v>
      </c>
      <c r="E185" s="173">
        <f>SUM(E167+E176+E184)</f>
        <v>52.46600000000001</v>
      </c>
      <c r="F185" s="173">
        <f>SUM(F167+F176+F184)</f>
        <v>218.68966666666665</v>
      </c>
      <c r="G185" s="173">
        <v>1400</v>
      </c>
      <c r="H185" s="173">
        <f>SUM(H167+H176+H184)</f>
        <v>58.727666666666664</v>
      </c>
      <c r="I185" s="110"/>
    </row>
    <row r="186" spans="1:10" ht="15" customHeight="1">
      <c r="A186" s="389" t="s">
        <v>1643</v>
      </c>
      <c r="B186" s="390"/>
      <c r="C186" s="390"/>
      <c r="D186" s="390"/>
      <c r="E186" s="390"/>
      <c r="F186" s="390"/>
      <c r="G186" s="390"/>
      <c r="H186" s="390"/>
      <c r="I186" s="243"/>
      <c r="J186" s="162"/>
    </row>
    <row r="187" spans="1:10" ht="16.5" customHeight="1">
      <c r="A187" s="221" t="s">
        <v>69</v>
      </c>
      <c r="B187" s="361" t="s">
        <v>1683</v>
      </c>
      <c r="C187" s="234">
        <v>35</v>
      </c>
      <c r="D187" s="119">
        <v>2.7</v>
      </c>
      <c r="E187" s="119">
        <v>0.87</v>
      </c>
      <c r="F187" s="119">
        <v>26.19</v>
      </c>
      <c r="G187" s="119">
        <v>120</v>
      </c>
      <c r="H187" s="119">
        <v>1.5</v>
      </c>
      <c r="I187" s="67"/>
      <c r="J187" s="165"/>
    </row>
    <row r="188" spans="1:16" ht="15" customHeight="1">
      <c r="A188" s="221"/>
      <c r="B188" s="65" t="s">
        <v>1691</v>
      </c>
      <c r="C188" s="185">
        <v>150</v>
      </c>
      <c r="D188" s="82">
        <v>3.2928000000000006</v>
      </c>
      <c r="E188" s="82">
        <v>3.0288000000000004</v>
      </c>
      <c r="F188" s="82">
        <v>10.142399999999999</v>
      </c>
      <c r="G188" s="9">
        <v>98.85</v>
      </c>
      <c r="H188" s="9">
        <v>0.5856</v>
      </c>
      <c r="I188" s="8">
        <v>92</v>
      </c>
      <c r="J188" s="165"/>
      <c r="K188" s="160">
        <v>100</v>
      </c>
      <c r="L188" s="160">
        <v>12.61</v>
      </c>
      <c r="M188" s="160">
        <v>9.47</v>
      </c>
      <c r="N188" s="160">
        <v>16.1</v>
      </c>
      <c r="O188" s="160">
        <v>200</v>
      </c>
      <c r="P188" s="160">
        <v>4.35</v>
      </c>
    </row>
    <row r="189" spans="1:16" ht="15" customHeight="1">
      <c r="A189" s="221"/>
      <c r="B189" s="37" t="s">
        <v>1713</v>
      </c>
      <c r="C189" s="182">
        <v>150</v>
      </c>
      <c r="D189" s="9">
        <v>2.3775</v>
      </c>
      <c r="E189" s="9">
        <v>2.01</v>
      </c>
      <c r="F189" s="9">
        <v>10.63</v>
      </c>
      <c r="G189" s="9">
        <v>70</v>
      </c>
      <c r="H189" s="9">
        <v>0.975</v>
      </c>
      <c r="I189" s="7">
        <v>395</v>
      </c>
      <c r="J189" s="290"/>
      <c r="K189" s="160">
        <f aca="true" t="shared" si="21" ref="K189:P189">SUM(K188/10*15)</f>
        <v>150</v>
      </c>
      <c r="L189" s="160">
        <f t="shared" si="21"/>
        <v>18.915</v>
      </c>
      <c r="M189" s="160">
        <f t="shared" si="21"/>
        <v>14.205000000000002</v>
      </c>
      <c r="N189" s="160">
        <f t="shared" si="21"/>
        <v>24.150000000000002</v>
      </c>
      <c r="O189" s="160">
        <f t="shared" si="21"/>
        <v>300</v>
      </c>
      <c r="P189" s="160">
        <f t="shared" si="21"/>
        <v>6.5249999999999995</v>
      </c>
    </row>
    <row r="190" spans="1:9" ht="15" customHeight="1">
      <c r="A190" s="221" t="s">
        <v>78</v>
      </c>
      <c r="B190" s="114"/>
      <c r="C190" s="114"/>
      <c r="D190" s="281"/>
      <c r="E190" s="281"/>
      <c r="F190" s="281"/>
      <c r="G190" s="281"/>
      <c r="H190" s="281"/>
      <c r="I190" s="114"/>
    </row>
    <row r="191" spans="1:9" ht="15" customHeight="1">
      <c r="A191" s="220"/>
      <c r="B191" s="65" t="s">
        <v>1488</v>
      </c>
      <c r="C191" s="305">
        <v>100</v>
      </c>
      <c r="D191" s="171">
        <v>0.4</v>
      </c>
      <c r="E191" s="171">
        <v>0.3</v>
      </c>
      <c r="F191" s="171">
        <v>10.3</v>
      </c>
      <c r="G191" s="171">
        <v>46</v>
      </c>
      <c r="H191" s="171">
        <v>5</v>
      </c>
      <c r="I191" s="192" t="s">
        <v>150</v>
      </c>
    </row>
    <row r="192" spans="1:32" ht="17.25" customHeight="1">
      <c r="A192" s="115" t="s">
        <v>106</v>
      </c>
      <c r="B192" s="114"/>
      <c r="C192" s="181">
        <f aca="true" t="shared" si="22" ref="C192:H192">SUM(C187:C191)</f>
        <v>435</v>
      </c>
      <c r="D192" s="172">
        <f t="shared" si="22"/>
        <v>8.7703</v>
      </c>
      <c r="E192" s="172">
        <f t="shared" si="22"/>
        <v>6.2088</v>
      </c>
      <c r="F192" s="172">
        <f t="shared" si="22"/>
        <v>57.2624</v>
      </c>
      <c r="G192" s="172">
        <f t="shared" si="22"/>
        <v>334.85</v>
      </c>
      <c r="H192" s="172">
        <f t="shared" si="22"/>
        <v>8.0606</v>
      </c>
      <c r="I192" s="110"/>
      <c r="AF192"/>
    </row>
    <row r="193" spans="1:10" ht="17.25" customHeight="1">
      <c r="A193" s="221"/>
      <c r="B193" s="114"/>
      <c r="C193" s="155"/>
      <c r="D193" s="282"/>
      <c r="E193" s="282"/>
      <c r="F193" s="282"/>
      <c r="G193" s="282"/>
      <c r="H193" s="282"/>
      <c r="I193" s="114"/>
      <c r="J193" s="162"/>
    </row>
    <row r="194" spans="1:10" ht="15" customHeight="1">
      <c r="A194" s="221" t="s">
        <v>70</v>
      </c>
      <c r="B194" s="66" t="s">
        <v>1356</v>
      </c>
      <c r="C194" s="185">
        <v>45</v>
      </c>
      <c r="D194" s="82">
        <v>0.6666666666666667</v>
      </c>
      <c r="E194" s="82">
        <v>2.666666666666667</v>
      </c>
      <c r="F194" s="82">
        <v>4.333333333333334</v>
      </c>
      <c r="G194" s="81">
        <v>43.333333333333336</v>
      </c>
      <c r="H194" s="82">
        <v>6</v>
      </c>
      <c r="I194" s="8">
        <v>22</v>
      </c>
      <c r="J194" s="166"/>
    </row>
    <row r="195" spans="1:10" ht="15" customHeight="1">
      <c r="A195" s="220"/>
      <c r="B195" s="65" t="s">
        <v>562</v>
      </c>
      <c r="C195" s="182">
        <v>150</v>
      </c>
      <c r="D195" s="9">
        <v>0.9660000000000001</v>
      </c>
      <c r="E195" s="9">
        <v>2.904</v>
      </c>
      <c r="F195" s="9">
        <v>6.558000000000001</v>
      </c>
      <c r="G195" s="9">
        <v>56.25</v>
      </c>
      <c r="H195" s="9">
        <v>6.318</v>
      </c>
      <c r="I195" s="8">
        <v>56</v>
      </c>
      <c r="J195" s="162"/>
    </row>
    <row r="196" spans="1:10" ht="15" customHeight="1">
      <c r="A196" s="220"/>
      <c r="B196" s="67" t="s">
        <v>127</v>
      </c>
      <c r="C196" s="182">
        <v>10</v>
      </c>
      <c r="D196" s="25">
        <v>3.165</v>
      </c>
      <c r="E196" s="25">
        <v>1.29</v>
      </c>
      <c r="F196" s="68">
        <v>0</v>
      </c>
      <c r="G196" s="68">
        <v>31.05</v>
      </c>
      <c r="H196" s="68">
        <v>0</v>
      </c>
      <c r="I196" s="8">
        <v>300</v>
      </c>
      <c r="J196" s="162"/>
    </row>
    <row r="197" spans="1:10" ht="15" customHeight="1">
      <c r="A197" s="220"/>
      <c r="B197" s="37" t="s">
        <v>201</v>
      </c>
      <c r="C197" s="198">
        <v>60</v>
      </c>
      <c r="D197" s="15">
        <f>SUM(D45*2)</f>
        <v>3.8</v>
      </c>
      <c r="E197" s="15">
        <f>SUM(E45*2)</f>
        <v>7.6</v>
      </c>
      <c r="F197" s="15">
        <f>SUM(F45*2)</f>
        <v>2.6</v>
      </c>
      <c r="G197" s="15">
        <f>SUM(G45*2)</f>
        <v>94</v>
      </c>
      <c r="H197" s="15">
        <f>SUM(H45*2)</f>
        <v>9.8</v>
      </c>
      <c r="I197" s="10">
        <v>258</v>
      </c>
      <c r="J197" s="162"/>
    </row>
    <row r="198" spans="1:10" ht="15" customHeight="1">
      <c r="A198" s="220"/>
      <c r="B198" s="37" t="s">
        <v>86</v>
      </c>
      <c r="C198" s="198">
        <v>100</v>
      </c>
      <c r="D198" s="12">
        <v>1.95</v>
      </c>
      <c r="E198" s="12">
        <v>3.23</v>
      </c>
      <c r="F198" s="12">
        <v>9.65</v>
      </c>
      <c r="G198" s="12">
        <v>75</v>
      </c>
      <c r="H198" s="12">
        <v>4.07</v>
      </c>
      <c r="I198" s="10">
        <v>223</v>
      </c>
      <c r="J198" s="162"/>
    </row>
    <row r="199" spans="1:10" ht="15.75" customHeight="1">
      <c r="A199" s="220"/>
      <c r="B199" s="37" t="s">
        <v>1708</v>
      </c>
      <c r="C199" s="182">
        <v>150</v>
      </c>
      <c r="D199" s="9">
        <v>0.12</v>
      </c>
      <c r="E199" s="9">
        <v>0.12</v>
      </c>
      <c r="F199" s="9">
        <v>17.91</v>
      </c>
      <c r="G199" s="9">
        <v>73.2</v>
      </c>
      <c r="H199" s="9">
        <v>1.29</v>
      </c>
      <c r="I199" s="7">
        <v>372</v>
      </c>
      <c r="J199" s="165"/>
    </row>
    <row r="200" spans="1:9" ht="16.5" customHeight="1">
      <c r="A200" s="220"/>
      <c r="B200" s="43" t="str">
        <f>ЗАКУСКИ!A17</f>
        <v>Хлеб пшеничный</v>
      </c>
      <c r="C200" s="46">
        <f>ЗАКУСКИ!B17</f>
        <v>30</v>
      </c>
      <c r="D200" s="42">
        <f>ЗАКУСКИ!C17</f>
        <v>2.43</v>
      </c>
      <c r="E200" s="42">
        <f>ЗАКУСКИ!D17</f>
        <v>0.3</v>
      </c>
      <c r="F200" s="42">
        <f>ЗАКУСКИ!E17</f>
        <v>14.64</v>
      </c>
      <c r="G200" s="42">
        <f>ЗАКУСКИ!F17</f>
        <v>72.6</v>
      </c>
      <c r="H200" s="42">
        <f>ЗАКУСКИ!G17</f>
        <v>0</v>
      </c>
      <c r="I200" s="41" t="str">
        <f>ЗАКУСКИ!H17</f>
        <v>ГОСТ 27842-88</v>
      </c>
    </row>
    <row r="201" spans="1:9" ht="16.5" customHeight="1">
      <c r="A201" s="220"/>
      <c r="B201" s="66" t="s">
        <v>539</v>
      </c>
      <c r="C201" s="185">
        <v>20</v>
      </c>
      <c r="D201" s="8">
        <v>1.32</v>
      </c>
      <c r="E201" s="8">
        <v>0.22</v>
      </c>
      <c r="F201" s="8">
        <v>8.2</v>
      </c>
      <c r="G201" s="8">
        <v>41.2</v>
      </c>
      <c r="H201" s="8">
        <v>0</v>
      </c>
      <c r="I201" s="179" t="s">
        <v>110</v>
      </c>
    </row>
    <row r="202" spans="1:9" ht="16.5" customHeight="1">
      <c r="A202" s="115" t="s">
        <v>107</v>
      </c>
      <c r="B202" s="114"/>
      <c r="C202" s="181">
        <f aca="true" t="shared" si="23" ref="C202:H202">SUM(C194:C201)</f>
        <v>565</v>
      </c>
      <c r="D202" s="172">
        <f t="shared" si="23"/>
        <v>14.417666666666664</v>
      </c>
      <c r="E202" s="172">
        <f t="shared" si="23"/>
        <v>18.330666666666666</v>
      </c>
      <c r="F202" s="172">
        <f t="shared" si="23"/>
        <v>63.891333333333336</v>
      </c>
      <c r="G202" s="172">
        <f t="shared" si="23"/>
        <v>486.63333333333327</v>
      </c>
      <c r="H202" s="172">
        <f t="shared" si="23"/>
        <v>27.478</v>
      </c>
      <c r="I202" s="245"/>
    </row>
    <row r="203" spans="1:10" ht="29.25" customHeight="1">
      <c r="A203" s="154" t="s">
        <v>73</v>
      </c>
      <c r="B203" s="114"/>
      <c r="C203" s="180"/>
      <c r="D203" s="280"/>
      <c r="E203" s="280"/>
      <c r="F203" s="280"/>
      <c r="G203" s="280"/>
      <c r="H203" s="280"/>
      <c r="I203" s="110"/>
      <c r="J203" s="162"/>
    </row>
    <row r="204" spans="1:10" ht="18" customHeight="1">
      <c r="A204" s="154"/>
      <c r="B204" s="66" t="s">
        <v>1714</v>
      </c>
      <c r="C204" s="185">
        <v>45</v>
      </c>
      <c r="D204" s="23">
        <v>0.6666666666666667</v>
      </c>
      <c r="E204" s="23">
        <v>0.11666666666666668</v>
      </c>
      <c r="F204" s="23">
        <v>9.5</v>
      </c>
      <c r="G204" s="23">
        <v>41.66666666666667</v>
      </c>
      <c r="H204" s="23">
        <v>2.166666666666667</v>
      </c>
      <c r="I204" s="8">
        <v>38</v>
      </c>
      <c r="J204" s="162"/>
    </row>
    <row r="205" spans="1:10" ht="18" customHeight="1">
      <c r="A205" s="221"/>
      <c r="B205" s="66" t="s">
        <v>1709</v>
      </c>
      <c r="C205" s="185">
        <v>150</v>
      </c>
      <c r="D205" s="8">
        <v>2.49</v>
      </c>
      <c r="E205" s="8">
        <v>3.42</v>
      </c>
      <c r="F205" s="8">
        <v>38.29</v>
      </c>
      <c r="G205" s="8">
        <v>194</v>
      </c>
      <c r="H205" s="8">
        <v>0.64</v>
      </c>
      <c r="I205" s="8">
        <v>196</v>
      </c>
      <c r="J205" s="165"/>
    </row>
    <row r="206" spans="1:9" ht="15" customHeight="1">
      <c r="A206" s="219"/>
      <c r="B206" s="37" t="s">
        <v>1528</v>
      </c>
      <c r="C206" s="182">
        <v>150</v>
      </c>
      <c r="D206" s="9">
        <v>0.07</v>
      </c>
      <c r="E206" s="9">
        <v>0.01</v>
      </c>
      <c r="F206" s="9">
        <v>7.1</v>
      </c>
      <c r="G206" s="9">
        <v>29</v>
      </c>
      <c r="H206" s="9">
        <v>1.42</v>
      </c>
      <c r="I206" s="7">
        <v>393</v>
      </c>
    </row>
    <row r="207" spans="1:9" ht="15" customHeight="1">
      <c r="A207" s="219"/>
      <c r="B207" s="38" t="s">
        <v>307</v>
      </c>
      <c r="C207" s="213">
        <v>50</v>
      </c>
      <c r="D207" s="42">
        <v>3.95</v>
      </c>
      <c r="E207" s="42">
        <v>4.06</v>
      </c>
      <c r="F207" s="42">
        <v>27.24</v>
      </c>
      <c r="G207" s="45">
        <v>161</v>
      </c>
      <c r="H207" s="57">
        <v>0</v>
      </c>
      <c r="I207" s="53">
        <v>467</v>
      </c>
    </row>
    <row r="208" spans="1:9" ht="15" customHeight="1">
      <c r="A208" s="219"/>
      <c r="B208" s="66" t="s">
        <v>539</v>
      </c>
      <c r="C208" s="185">
        <v>20</v>
      </c>
      <c r="D208" s="8">
        <v>1.32</v>
      </c>
      <c r="E208" s="8">
        <v>0.22</v>
      </c>
      <c r="F208" s="8">
        <v>8.2</v>
      </c>
      <c r="G208" s="8">
        <v>41.2</v>
      </c>
      <c r="H208" s="8">
        <v>0</v>
      </c>
      <c r="I208" s="179" t="s">
        <v>110</v>
      </c>
    </row>
    <row r="209" spans="1:9" ht="15" customHeight="1">
      <c r="A209" s="115" t="s">
        <v>108</v>
      </c>
      <c r="B209" s="247"/>
      <c r="C209" s="181">
        <f>SUM(C204:C208)</f>
        <v>415</v>
      </c>
      <c r="D209" s="172">
        <f>SUM(D204:D206)</f>
        <v>3.226666666666667</v>
      </c>
      <c r="E209" s="172">
        <f>SUM(E204:E206)</f>
        <v>3.5466666666666664</v>
      </c>
      <c r="F209" s="172">
        <f>SUM(F204:F206)</f>
        <v>54.89</v>
      </c>
      <c r="G209" s="172">
        <v>578.52</v>
      </c>
      <c r="H209" s="172">
        <f>SUM(H204:H206)</f>
        <v>4.226666666666667</v>
      </c>
      <c r="I209" s="247"/>
    </row>
    <row r="210" spans="1:9" ht="36.75" customHeight="1">
      <c r="A210" s="222" t="s">
        <v>80</v>
      </c>
      <c r="B210" s="117"/>
      <c r="C210" s="120"/>
      <c r="D210" s="173">
        <f>SUM(D192+D202+D209)</f>
        <v>26.41463333333333</v>
      </c>
      <c r="E210" s="173">
        <f>SUM(E192+E202+E209)</f>
        <v>28.086133333333333</v>
      </c>
      <c r="F210" s="173">
        <f>SUM(F192+F202+F209)</f>
        <v>176.04373333333334</v>
      </c>
      <c r="G210" s="173">
        <v>1400</v>
      </c>
      <c r="H210" s="173">
        <f>SUM(H192+H202+H209)</f>
        <v>39.76526666666667</v>
      </c>
      <c r="I210" s="118"/>
    </row>
    <row r="211" spans="1:9" ht="18" customHeight="1">
      <c r="A211" s="389" t="s">
        <v>1644</v>
      </c>
      <c r="B211" s="390"/>
      <c r="C211" s="390"/>
      <c r="D211" s="390"/>
      <c r="E211" s="390"/>
      <c r="F211" s="390"/>
      <c r="G211" s="390"/>
      <c r="H211" s="390"/>
      <c r="I211" s="243"/>
    </row>
    <row r="212" spans="1:10" ht="16.5" customHeight="1">
      <c r="A212" s="115" t="s">
        <v>69</v>
      </c>
      <c r="B212" s="298" t="s">
        <v>288</v>
      </c>
      <c r="C212" s="348">
        <v>40</v>
      </c>
      <c r="D212" s="300">
        <v>4.88</v>
      </c>
      <c r="E212" s="300">
        <v>3.53</v>
      </c>
      <c r="F212" s="300">
        <v>15.42</v>
      </c>
      <c r="G212" s="300">
        <v>112.6</v>
      </c>
      <c r="H212" s="300">
        <v>0.07</v>
      </c>
      <c r="I212" s="300">
        <v>3</v>
      </c>
      <c r="J212" s="166"/>
    </row>
    <row r="213" spans="1:9" ht="17.25" customHeight="1">
      <c r="A213" s="115"/>
      <c r="B213" s="65" t="s">
        <v>1695</v>
      </c>
      <c r="C213" s="185">
        <v>150</v>
      </c>
      <c r="D213" s="82">
        <v>3.2928000000000006</v>
      </c>
      <c r="E213" s="82">
        <v>3.0288000000000004</v>
      </c>
      <c r="F213" s="82">
        <v>10.142399999999999</v>
      </c>
      <c r="G213" s="9">
        <v>98.85</v>
      </c>
      <c r="H213" s="9">
        <v>0.5856</v>
      </c>
      <c r="I213" s="8">
        <v>92</v>
      </c>
    </row>
    <row r="214" spans="1:16" ht="17.25" customHeight="1">
      <c r="A214" s="115"/>
      <c r="B214" s="37" t="s">
        <v>1696</v>
      </c>
      <c r="C214" s="182">
        <v>150</v>
      </c>
      <c r="D214" s="9">
        <v>2.65</v>
      </c>
      <c r="E214" s="9">
        <v>2.33</v>
      </c>
      <c r="F214" s="9">
        <v>11.31</v>
      </c>
      <c r="G214" s="9">
        <v>77</v>
      </c>
      <c r="H214" s="9">
        <v>1.19</v>
      </c>
      <c r="I214" s="7">
        <v>394</v>
      </c>
      <c r="K214" s="160">
        <v>120</v>
      </c>
      <c r="L214" s="160">
        <v>8.688</v>
      </c>
      <c r="M214" s="160">
        <v>10.915199999999999</v>
      </c>
      <c r="N214" s="160">
        <v>47.135999999999996</v>
      </c>
      <c r="O214" s="160">
        <v>321.6</v>
      </c>
      <c r="P214" s="160">
        <v>0.4224</v>
      </c>
    </row>
    <row r="215" spans="1:16" ht="17.25" customHeight="1">
      <c r="A215" s="115" t="s">
        <v>79</v>
      </c>
      <c r="B215" s="247"/>
      <c r="C215" s="247"/>
      <c r="D215" s="278"/>
      <c r="E215" s="278"/>
      <c r="F215" s="278"/>
      <c r="G215" s="278"/>
      <c r="H215" s="278"/>
      <c r="I215" s="247"/>
      <c r="K215" s="160">
        <f aca="true" t="shared" si="24" ref="K215:P215">SUM(K214/12*14)</f>
        <v>140</v>
      </c>
      <c r="L215" s="160">
        <f t="shared" si="24"/>
        <v>10.136000000000001</v>
      </c>
      <c r="M215" s="160">
        <f t="shared" si="24"/>
        <v>12.734399999999997</v>
      </c>
      <c r="N215" s="160">
        <f t="shared" si="24"/>
        <v>54.99199999999999</v>
      </c>
      <c r="O215" s="160">
        <f t="shared" si="24"/>
        <v>375.2</v>
      </c>
      <c r="P215" s="160">
        <f t="shared" si="24"/>
        <v>0.4928</v>
      </c>
    </row>
    <row r="216" spans="1:9" ht="15" customHeight="1">
      <c r="A216" s="115"/>
      <c r="B216" s="65" t="s">
        <v>1488</v>
      </c>
      <c r="C216" s="305">
        <v>100</v>
      </c>
      <c r="D216" s="171">
        <v>0.4</v>
      </c>
      <c r="E216" s="171">
        <v>0.3</v>
      </c>
      <c r="F216" s="171">
        <v>10.3</v>
      </c>
      <c r="G216" s="171">
        <v>46</v>
      </c>
      <c r="H216" s="171">
        <v>5</v>
      </c>
      <c r="I216" s="192" t="s">
        <v>150</v>
      </c>
    </row>
    <row r="217" spans="1:9" ht="18" customHeight="1">
      <c r="A217" s="115" t="s">
        <v>106</v>
      </c>
      <c r="B217" s="114"/>
      <c r="C217" s="175">
        <f aca="true" t="shared" si="25" ref="C217:H217">SUM(C212:C216)</f>
        <v>440</v>
      </c>
      <c r="D217" s="172">
        <f t="shared" si="25"/>
        <v>11.222800000000001</v>
      </c>
      <c r="E217" s="172">
        <f t="shared" si="25"/>
        <v>9.1888</v>
      </c>
      <c r="F217" s="172">
        <f t="shared" si="25"/>
        <v>47.172399999999996</v>
      </c>
      <c r="G217" s="172">
        <f t="shared" si="25"/>
        <v>334.45</v>
      </c>
      <c r="H217" s="172">
        <f t="shared" si="25"/>
        <v>6.8456</v>
      </c>
      <c r="I217" s="114"/>
    </row>
    <row r="218" spans="1:10" ht="14.25" customHeight="1">
      <c r="A218" s="115"/>
      <c r="B218" s="114"/>
      <c r="C218" s="176"/>
      <c r="D218" s="177"/>
      <c r="E218" s="177"/>
      <c r="F218" s="177"/>
      <c r="G218" s="177"/>
      <c r="H218" s="177"/>
      <c r="I218" s="114"/>
      <c r="J218" s="162"/>
    </row>
    <row r="219" spans="1:16" ht="14.25" customHeight="1">
      <c r="A219" s="115" t="s">
        <v>70</v>
      </c>
      <c r="B219" s="37" t="s">
        <v>95</v>
      </c>
      <c r="C219" s="198">
        <v>45</v>
      </c>
      <c r="D219" s="12">
        <v>1.2</v>
      </c>
      <c r="E219" s="12">
        <v>4.3</v>
      </c>
      <c r="F219" s="12">
        <v>9.3</v>
      </c>
      <c r="G219" s="12">
        <v>80.3</v>
      </c>
      <c r="H219" s="12">
        <v>8.3</v>
      </c>
      <c r="I219" s="12" t="s">
        <v>1605</v>
      </c>
      <c r="J219" s="166"/>
      <c r="K219" s="67">
        <f>РЫБЫ!J178</f>
        <v>0</v>
      </c>
      <c r="L219" s="67">
        <f>РЫБЫ!K178</f>
        <v>0</v>
      </c>
      <c r="M219" s="67">
        <f>РЫБЫ!L178</f>
        <v>0</v>
      </c>
      <c r="N219" s="67">
        <f>РЫБЫ!M178</f>
        <v>0</v>
      </c>
      <c r="O219" s="67">
        <f>РЫБЫ!N178</f>
        <v>0</v>
      </c>
      <c r="P219" s="67">
        <f>РЫБЫ!O178</f>
        <v>0</v>
      </c>
    </row>
    <row r="220" spans="1:10" ht="14.25" customHeight="1">
      <c r="A220" s="219"/>
      <c r="B220" s="65" t="s">
        <v>1715</v>
      </c>
      <c r="C220" s="185">
        <v>150</v>
      </c>
      <c r="D220" s="8">
        <v>1.3440000000000003</v>
      </c>
      <c r="E220" s="8">
        <v>2.3760000000000003</v>
      </c>
      <c r="F220" s="8">
        <v>5.316</v>
      </c>
      <c r="G220" s="8">
        <v>48.06</v>
      </c>
      <c r="H220" s="8">
        <v>15</v>
      </c>
      <c r="I220" s="8">
        <v>53</v>
      </c>
      <c r="J220" s="162"/>
    </row>
    <row r="221" spans="1:16" ht="14.25" customHeight="1">
      <c r="A221" s="219"/>
      <c r="B221" s="16" t="s">
        <v>1716</v>
      </c>
      <c r="C221" s="198">
        <v>170</v>
      </c>
      <c r="D221" s="11">
        <v>20.8</v>
      </c>
      <c r="E221" s="12">
        <v>5.33</v>
      </c>
      <c r="F221" s="11">
        <v>18.5</v>
      </c>
      <c r="G221" s="21">
        <v>205</v>
      </c>
      <c r="H221" s="12">
        <v>7.26</v>
      </c>
      <c r="I221" s="12">
        <v>276</v>
      </c>
      <c r="J221" s="162"/>
      <c r="K221" s="160">
        <v>120</v>
      </c>
      <c r="L221" s="160">
        <v>11.97</v>
      </c>
      <c r="M221" s="160">
        <v>9.664</v>
      </c>
      <c r="N221" s="160">
        <v>12.04</v>
      </c>
      <c r="O221" s="160">
        <v>184.55999999999997</v>
      </c>
      <c r="P221" s="160">
        <v>8.967999999999998</v>
      </c>
    </row>
    <row r="222" spans="1:9" ht="14.25" customHeight="1">
      <c r="A222" s="219"/>
      <c r="B222" s="16" t="s">
        <v>88</v>
      </c>
      <c r="C222" s="198">
        <v>120</v>
      </c>
      <c r="D222" s="11">
        <v>2.4480000000000004</v>
      </c>
      <c r="E222" s="11">
        <v>3.84</v>
      </c>
      <c r="F222" s="11">
        <v>16.356</v>
      </c>
      <c r="G222" s="21">
        <v>110.4</v>
      </c>
      <c r="H222" s="11">
        <v>14.532</v>
      </c>
      <c r="I222" s="10">
        <v>321</v>
      </c>
    </row>
    <row r="223" spans="1:9" ht="14.25" customHeight="1">
      <c r="A223" s="219"/>
      <c r="B223" s="37" t="s">
        <v>92</v>
      </c>
      <c r="C223" s="182">
        <v>150</v>
      </c>
      <c r="D223" s="9">
        <v>0.0675</v>
      </c>
      <c r="E223" s="9">
        <v>0.03</v>
      </c>
      <c r="F223" s="9">
        <v>19.605</v>
      </c>
      <c r="G223" s="9">
        <v>78.9</v>
      </c>
      <c r="H223" s="9">
        <v>1.3725</v>
      </c>
      <c r="I223" s="7">
        <v>378</v>
      </c>
    </row>
    <row r="224" spans="1:9" ht="14.25" customHeight="1">
      <c r="A224" s="219"/>
      <c r="B224" s="67" t="str">
        <f>ЗАКУСКИ!A17</f>
        <v>Хлеб пшеничный</v>
      </c>
      <c r="C224" s="305">
        <f>ЗАКУСКИ!B17</f>
        <v>30</v>
      </c>
      <c r="D224" s="85">
        <f>ЗАКУСКИ!C17</f>
        <v>2.43</v>
      </c>
      <c r="E224" s="85">
        <f>ЗАКУСКИ!D17</f>
        <v>0.3</v>
      </c>
      <c r="F224" s="85">
        <f>ЗАКУСКИ!E17</f>
        <v>14.64</v>
      </c>
      <c r="G224" s="85">
        <f>ЗАКУСКИ!F17</f>
        <v>72.6</v>
      </c>
      <c r="H224" s="85">
        <f>ЗАКУСКИ!G17</f>
        <v>0</v>
      </c>
      <c r="I224" s="85" t="str">
        <f>ЗАКУСКИ!H17</f>
        <v>ГОСТ 27842-88</v>
      </c>
    </row>
    <row r="225" spans="1:16" ht="14.25" customHeight="1">
      <c r="A225" s="219"/>
      <c r="B225" s="66" t="s">
        <v>539</v>
      </c>
      <c r="C225" s="185">
        <v>20</v>
      </c>
      <c r="D225" s="8">
        <v>1.32</v>
      </c>
      <c r="E225" s="8">
        <v>0.22</v>
      </c>
      <c r="F225" s="8">
        <v>8.2</v>
      </c>
      <c r="G225" s="8">
        <v>41.2</v>
      </c>
      <c r="H225" s="8">
        <v>0</v>
      </c>
      <c r="I225" s="179" t="s">
        <v>110</v>
      </c>
      <c r="K225" s="290"/>
      <c r="L225" s="290"/>
      <c r="M225" s="290"/>
      <c r="N225" s="290"/>
      <c r="O225" s="290"/>
      <c r="P225" s="290"/>
    </row>
    <row r="226" spans="1:9" ht="14.25" customHeight="1">
      <c r="A226" s="115" t="s">
        <v>107</v>
      </c>
      <c r="B226" s="114"/>
      <c r="C226" s="175">
        <f aca="true" t="shared" si="26" ref="C226:H226">SUM(C219:C225)</f>
        <v>685</v>
      </c>
      <c r="D226" s="172">
        <f t="shared" si="26"/>
        <v>29.6095</v>
      </c>
      <c r="E226" s="172">
        <f t="shared" si="26"/>
        <v>16.395999999999997</v>
      </c>
      <c r="F226" s="172">
        <f t="shared" si="26"/>
        <v>91.917</v>
      </c>
      <c r="G226" s="172">
        <f t="shared" si="26"/>
        <v>636.46</v>
      </c>
      <c r="H226" s="172">
        <f t="shared" si="26"/>
        <v>46.4645</v>
      </c>
      <c r="I226" s="245"/>
    </row>
    <row r="227" spans="1:24" ht="37.5" customHeight="1">
      <c r="A227" s="154" t="s">
        <v>73</v>
      </c>
      <c r="B227" s="114"/>
      <c r="C227" s="174"/>
      <c r="D227" s="178"/>
      <c r="E227" s="178"/>
      <c r="F227" s="178"/>
      <c r="G227" s="178"/>
      <c r="H227" s="178"/>
      <c r="I227" s="250"/>
      <c r="Q227" s="123"/>
      <c r="R227" s="70"/>
      <c r="S227" s="70"/>
      <c r="T227" s="70"/>
      <c r="U227" s="70"/>
      <c r="V227" s="70"/>
      <c r="W227" s="70"/>
      <c r="X227" s="70"/>
    </row>
    <row r="228" spans="1:17" s="20" customFormat="1" ht="14.25" customHeight="1">
      <c r="A228" s="223"/>
      <c r="B228" s="66" t="s">
        <v>1692</v>
      </c>
      <c r="C228" s="185">
        <v>45</v>
      </c>
      <c r="D228" s="82">
        <v>0.6666666666666667</v>
      </c>
      <c r="E228" s="82">
        <v>0.05</v>
      </c>
      <c r="F228" s="82">
        <v>7.166666666666667</v>
      </c>
      <c r="G228" s="81">
        <v>31.666666666666664</v>
      </c>
      <c r="H228" s="82">
        <v>2.333333333333333</v>
      </c>
      <c r="I228" s="8">
        <v>42</v>
      </c>
      <c r="J228" s="166"/>
      <c r="K228" s="294"/>
      <c r="L228" s="294"/>
      <c r="M228" s="294"/>
      <c r="N228" s="294"/>
      <c r="O228" s="294"/>
      <c r="P228" s="294"/>
      <c r="Q228" s="77"/>
    </row>
    <row r="229" spans="1:17" s="20" customFormat="1" ht="14.25" customHeight="1">
      <c r="A229" s="221"/>
      <c r="B229" s="69" t="s">
        <v>1717</v>
      </c>
      <c r="C229" s="214">
        <v>100</v>
      </c>
      <c r="D229" s="10">
        <v>17.54</v>
      </c>
      <c r="E229" s="10">
        <v>12.05</v>
      </c>
      <c r="F229" s="10">
        <v>17.15</v>
      </c>
      <c r="G229" s="10">
        <v>247</v>
      </c>
      <c r="H229" s="10">
        <v>0.24</v>
      </c>
      <c r="I229" s="34">
        <v>237</v>
      </c>
      <c r="J229" s="163"/>
      <c r="K229" s="294"/>
      <c r="L229" s="294"/>
      <c r="M229" s="294"/>
      <c r="N229" s="294"/>
      <c r="O229" s="294"/>
      <c r="P229" s="294"/>
      <c r="Q229" s="77"/>
    </row>
    <row r="230" spans="1:17" s="20" customFormat="1" ht="14.25" customHeight="1">
      <c r="A230" s="221"/>
      <c r="B230" s="65" t="s">
        <v>273</v>
      </c>
      <c r="C230" s="185">
        <v>25</v>
      </c>
      <c r="D230" s="9">
        <v>1.44</v>
      </c>
      <c r="E230" s="9">
        <v>1.7</v>
      </c>
      <c r="F230" s="9">
        <v>11.2</v>
      </c>
      <c r="G230" s="9">
        <v>64</v>
      </c>
      <c r="H230" s="9">
        <v>0.2</v>
      </c>
      <c r="I230" s="43"/>
      <c r="J230" s="163"/>
      <c r="K230" s="294"/>
      <c r="L230" s="294"/>
      <c r="M230" s="294"/>
      <c r="N230" s="294"/>
      <c r="O230" s="294"/>
      <c r="P230" s="294"/>
      <c r="Q230" s="77"/>
    </row>
    <row r="231" spans="1:17" s="20" customFormat="1" ht="14.25" customHeight="1">
      <c r="A231" s="221"/>
      <c r="B231" s="37" t="s">
        <v>286</v>
      </c>
      <c r="C231" s="182">
        <v>150</v>
      </c>
      <c r="D231" s="9">
        <v>4.35</v>
      </c>
      <c r="E231" s="9">
        <v>3.75</v>
      </c>
      <c r="F231" s="9">
        <v>6</v>
      </c>
      <c r="G231" s="9">
        <v>75</v>
      </c>
      <c r="H231" s="9">
        <v>1.05</v>
      </c>
      <c r="I231" s="7">
        <v>401</v>
      </c>
      <c r="J231" s="147"/>
      <c r="K231" s="294"/>
      <c r="L231" s="294"/>
      <c r="M231" s="294"/>
      <c r="N231" s="294"/>
      <c r="O231" s="294"/>
      <c r="P231" s="294"/>
      <c r="Q231" s="77"/>
    </row>
    <row r="232" spans="1:17" s="20" customFormat="1" ht="14.25" customHeight="1">
      <c r="A232" s="221"/>
      <c r="B232" s="65" t="s">
        <v>287</v>
      </c>
      <c r="C232" s="198">
        <v>13</v>
      </c>
      <c r="D232" s="9">
        <v>0.975</v>
      </c>
      <c r="E232" s="9">
        <v>1.2740000000000002</v>
      </c>
      <c r="F232" s="9">
        <v>9.672</v>
      </c>
      <c r="G232" s="9">
        <v>54.21</v>
      </c>
      <c r="H232" s="9">
        <v>0</v>
      </c>
      <c r="I232" s="192" t="s">
        <v>150</v>
      </c>
      <c r="J232" s="147"/>
      <c r="K232" s="294"/>
      <c r="L232" s="294"/>
      <c r="M232" s="294"/>
      <c r="N232" s="294"/>
      <c r="O232" s="294"/>
      <c r="P232" s="294"/>
      <c r="Q232" s="77"/>
    </row>
    <row r="233" spans="1:17" s="20" customFormat="1" ht="14.25" customHeight="1">
      <c r="A233" s="221"/>
      <c r="B233" s="66" t="s">
        <v>539</v>
      </c>
      <c r="C233" s="185">
        <v>20</v>
      </c>
      <c r="D233" s="8">
        <v>1.32</v>
      </c>
      <c r="E233" s="8">
        <v>0.22</v>
      </c>
      <c r="F233" s="8">
        <v>8.2</v>
      </c>
      <c r="G233" s="8">
        <v>41.2</v>
      </c>
      <c r="H233" s="8">
        <v>0</v>
      </c>
      <c r="I233" s="179" t="s">
        <v>110</v>
      </c>
      <c r="J233" s="147"/>
      <c r="K233" s="294"/>
      <c r="L233" s="294"/>
      <c r="M233" s="294"/>
      <c r="N233" s="294"/>
      <c r="O233" s="294"/>
      <c r="P233" s="294"/>
      <c r="Q233" s="77"/>
    </row>
    <row r="234" spans="1:24" ht="14.25" customHeight="1">
      <c r="A234" s="115" t="s">
        <v>108</v>
      </c>
      <c r="B234" s="247"/>
      <c r="C234" s="175">
        <v>400</v>
      </c>
      <c r="D234" s="172">
        <f>SUM(D228:D233)</f>
        <v>26.29166666666667</v>
      </c>
      <c r="E234" s="172">
        <f>SUM(E228:E233)</f>
        <v>19.044</v>
      </c>
      <c r="F234" s="172">
        <f>SUM(F228:F233)</f>
        <v>59.388666666666666</v>
      </c>
      <c r="G234" s="172">
        <v>429.09</v>
      </c>
      <c r="H234" s="172">
        <f>SUM(H228:H233)</f>
        <v>3.8233333333333333</v>
      </c>
      <c r="I234" s="247"/>
      <c r="Q234" s="123"/>
      <c r="R234" s="126"/>
      <c r="S234" s="127"/>
      <c r="T234" s="127"/>
      <c r="U234" s="127"/>
      <c r="V234" s="127"/>
      <c r="W234" s="127"/>
      <c r="X234" s="113"/>
    </row>
    <row r="235" spans="1:24" ht="30.75" customHeight="1">
      <c r="A235" s="154" t="s">
        <v>81</v>
      </c>
      <c r="B235" s="117"/>
      <c r="C235" s="121"/>
      <c r="D235" s="173">
        <f>SUM(D217+D226+D234)</f>
        <v>67.12396666666667</v>
      </c>
      <c r="E235" s="173">
        <f>SUM(E217+E226+E234)</f>
        <v>44.6288</v>
      </c>
      <c r="F235" s="173">
        <f>SUM(F217+F226+F234)</f>
        <v>198.47806666666668</v>
      </c>
      <c r="G235" s="173">
        <v>1400</v>
      </c>
      <c r="H235" s="173">
        <f>SUM(H217+H226+H234)</f>
        <v>57.13343333333333</v>
      </c>
      <c r="I235" s="250"/>
      <c r="Q235" s="123"/>
      <c r="R235" s="70"/>
      <c r="S235" s="70"/>
      <c r="T235" s="70"/>
      <c r="U235" s="70"/>
      <c r="V235" s="70"/>
      <c r="W235" s="70"/>
      <c r="X235" s="70"/>
    </row>
    <row r="236" spans="1:24" ht="14.25" customHeight="1">
      <c r="A236" s="389" t="s">
        <v>242</v>
      </c>
      <c r="B236" s="390"/>
      <c r="C236" s="390"/>
      <c r="D236" s="390"/>
      <c r="E236" s="390"/>
      <c r="F236" s="390"/>
      <c r="G236" s="390"/>
      <c r="H236" s="390"/>
      <c r="I236" s="243"/>
      <c r="K236" s="160">
        <v>120</v>
      </c>
      <c r="L236" s="160">
        <v>10.57846153846154</v>
      </c>
      <c r="M236" s="160">
        <v>5</v>
      </c>
      <c r="N236" s="160">
        <v>2.0307692307692307</v>
      </c>
      <c r="O236" s="160">
        <v>234.46153846153848</v>
      </c>
      <c r="P236" s="160">
        <v>0.18461538461538463</v>
      </c>
      <c r="Q236" s="123"/>
      <c r="R236" s="70"/>
      <c r="S236" s="70"/>
      <c r="T236" s="70"/>
      <c r="U236" s="70"/>
      <c r="V236" s="70"/>
      <c r="W236" s="70"/>
      <c r="X236" s="70"/>
    </row>
    <row r="237" spans="1:24" ht="14.25" customHeight="1">
      <c r="A237" s="221" t="s">
        <v>69</v>
      </c>
      <c r="B237" s="298" t="s">
        <v>1059</v>
      </c>
      <c r="C237" s="307">
        <v>35</v>
      </c>
      <c r="D237" s="299">
        <v>2.32</v>
      </c>
      <c r="E237" s="299">
        <v>3.925</v>
      </c>
      <c r="F237" s="299">
        <v>14.645</v>
      </c>
      <c r="G237" s="299">
        <v>104.45</v>
      </c>
      <c r="H237" s="299">
        <v>0.01</v>
      </c>
      <c r="I237" s="300">
        <v>1</v>
      </c>
      <c r="K237" s="160">
        <f aca="true" t="shared" si="27" ref="K237:P237">SUM(K236/1.2)</f>
        <v>100</v>
      </c>
      <c r="L237" s="160">
        <f t="shared" si="27"/>
        <v>8.815384615384616</v>
      </c>
      <c r="M237" s="160">
        <f t="shared" si="27"/>
        <v>4.166666666666667</v>
      </c>
      <c r="N237" s="160">
        <f t="shared" si="27"/>
        <v>1.6923076923076923</v>
      </c>
      <c r="O237" s="160">
        <f t="shared" si="27"/>
        <v>195.38461538461542</v>
      </c>
      <c r="P237" s="160">
        <f t="shared" si="27"/>
        <v>0.15384615384615385</v>
      </c>
      <c r="Q237" s="123"/>
      <c r="R237" s="70"/>
      <c r="S237" s="70"/>
      <c r="T237" s="70"/>
      <c r="U237" s="70"/>
      <c r="V237" s="70"/>
      <c r="W237" s="70"/>
      <c r="X237" s="70"/>
    </row>
    <row r="238" spans="1:24" ht="14.25" customHeight="1">
      <c r="A238" s="221"/>
      <c r="B238" s="43" t="s">
        <v>96</v>
      </c>
      <c r="C238" s="46">
        <v>85</v>
      </c>
      <c r="D238" s="42">
        <v>7.52</v>
      </c>
      <c r="E238" s="42">
        <v>13.46</v>
      </c>
      <c r="F238" s="42">
        <v>1.51</v>
      </c>
      <c r="G238" s="42">
        <v>157</v>
      </c>
      <c r="H238" s="42">
        <v>0.15</v>
      </c>
      <c r="I238" s="41">
        <v>215</v>
      </c>
      <c r="Q238" s="123"/>
      <c r="R238" s="70"/>
      <c r="S238" s="70"/>
      <c r="T238" s="70"/>
      <c r="U238" s="70"/>
      <c r="V238" s="70"/>
      <c r="W238" s="70"/>
      <c r="X238" s="70"/>
    </row>
    <row r="239" spans="1:24" ht="14.25" customHeight="1">
      <c r="A239" s="221"/>
      <c r="B239" s="65" t="s">
        <v>87</v>
      </c>
      <c r="C239" s="198">
        <v>110</v>
      </c>
      <c r="D239" s="12">
        <v>6.6</v>
      </c>
      <c r="E239" s="12">
        <v>3.52</v>
      </c>
      <c r="F239" s="12">
        <v>9.35</v>
      </c>
      <c r="G239" s="12">
        <v>93.5</v>
      </c>
      <c r="H239" s="12">
        <v>1.32</v>
      </c>
      <c r="I239" s="12"/>
      <c r="Q239" s="123"/>
      <c r="R239" s="70"/>
      <c r="S239" s="70"/>
      <c r="T239" s="70"/>
      <c r="U239" s="70"/>
      <c r="V239" s="70"/>
      <c r="W239" s="70"/>
      <c r="X239" s="70"/>
    </row>
    <row r="240" spans="1:24" ht="14.25" customHeight="1">
      <c r="A240" s="221"/>
      <c r="B240" s="37" t="s">
        <v>100</v>
      </c>
      <c r="C240" s="182">
        <v>150</v>
      </c>
      <c r="D240" s="9">
        <v>3.15</v>
      </c>
      <c r="E240" s="9">
        <v>2.72</v>
      </c>
      <c r="F240" s="9">
        <v>12.96</v>
      </c>
      <c r="G240" s="9">
        <v>89</v>
      </c>
      <c r="H240" s="9">
        <v>1.2</v>
      </c>
      <c r="I240" s="7">
        <v>397</v>
      </c>
      <c r="Q240" s="123"/>
      <c r="R240" s="70"/>
      <c r="S240" s="70"/>
      <c r="T240" s="70"/>
      <c r="U240" s="70"/>
      <c r="V240" s="70"/>
      <c r="W240" s="70"/>
      <c r="X240" s="70"/>
    </row>
    <row r="241" spans="1:24" ht="14.25" customHeight="1">
      <c r="A241" s="220" t="s">
        <v>78</v>
      </c>
      <c r="B241" s="114"/>
      <c r="C241" s="114"/>
      <c r="D241" s="281"/>
      <c r="E241" s="281"/>
      <c r="F241" s="281"/>
      <c r="G241" s="281"/>
      <c r="H241" s="281"/>
      <c r="I241" s="114"/>
      <c r="K241" s="160" t="e">
        <f>SUM(#REF!/10*15)</f>
        <v>#REF!</v>
      </c>
      <c r="L241" s="160" t="e">
        <f>SUM(#REF!/10*15)</f>
        <v>#REF!</v>
      </c>
      <c r="M241" s="160" t="e">
        <f>SUM(#REF!/10*15)</f>
        <v>#REF!</v>
      </c>
      <c r="N241" s="160" t="e">
        <f>SUM(#REF!/10*15)</f>
        <v>#REF!</v>
      </c>
      <c r="O241" s="160" t="e">
        <f>SUM(#REF!/10*15)</f>
        <v>#REF!</v>
      </c>
      <c r="P241" s="160" t="e">
        <f>SUM(#REF!/10*15)</f>
        <v>#REF!</v>
      </c>
      <c r="Q241" s="112"/>
      <c r="R241" s="125"/>
      <c r="S241" s="124"/>
      <c r="T241" s="128"/>
      <c r="U241" s="112"/>
      <c r="V241" s="109"/>
      <c r="W241" s="129"/>
      <c r="X241" s="130"/>
    </row>
    <row r="242" spans="1:24" ht="14.25" customHeight="1">
      <c r="A242" s="221"/>
      <c r="B242" s="67" t="s">
        <v>517</v>
      </c>
      <c r="C242" s="305">
        <v>100</v>
      </c>
      <c r="D242" s="171">
        <v>0.4</v>
      </c>
      <c r="E242" s="171">
        <v>0.4</v>
      </c>
      <c r="F242" s="171">
        <v>9.8</v>
      </c>
      <c r="G242" s="171">
        <v>44</v>
      </c>
      <c r="H242" s="191">
        <v>10</v>
      </c>
      <c r="I242" s="192" t="s">
        <v>150</v>
      </c>
      <c r="Q242" s="112"/>
      <c r="R242" s="131"/>
      <c r="S242" s="132"/>
      <c r="T242" s="133"/>
      <c r="U242" s="130"/>
      <c r="V242" s="130"/>
      <c r="W242" s="134"/>
      <c r="X242" s="130"/>
    </row>
    <row r="243" spans="1:24" ht="14.25" customHeight="1">
      <c r="A243" s="115" t="s">
        <v>106</v>
      </c>
      <c r="B243" s="114"/>
      <c r="C243" s="181">
        <f aca="true" t="shared" si="28" ref="C243:H243">SUM(C237:C242)</f>
        <v>480</v>
      </c>
      <c r="D243" s="172">
        <f t="shared" si="28"/>
        <v>19.989999999999995</v>
      </c>
      <c r="E243" s="172">
        <f t="shared" si="28"/>
        <v>24.025</v>
      </c>
      <c r="F243" s="172">
        <f t="shared" si="28"/>
        <v>48.265</v>
      </c>
      <c r="G243" s="172">
        <f t="shared" si="28"/>
        <v>487.95</v>
      </c>
      <c r="H243" s="172">
        <f t="shared" si="28"/>
        <v>12.68</v>
      </c>
      <c r="I243" s="114"/>
      <c r="K243" s="296"/>
      <c r="Q243" s="295"/>
      <c r="R243" s="125"/>
      <c r="S243" s="109"/>
      <c r="T243" s="109"/>
      <c r="U243" s="109"/>
      <c r="V243" s="109"/>
      <c r="W243" s="109"/>
      <c r="X243" s="135"/>
    </row>
    <row r="244" spans="1:24" ht="14.25" customHeight="1">
      <c r="A244" s="220"/>
      <c r="B244" s="114"/>
      <c r="C244" s="180"/>
      <c r="D244" s="280"/>
      <c r="E244" s="280"/>
      <c r="F244" s="280"/>
      <c r="G244" s="280"/>
      <c r="H244" s="280"/>
      <c r="I244" s="110"/>
      <c r="R244" s="112"/>
      <c r="S244" s="112"/>
      <c r="T244" s="112"/>
      <c r="U244" s="112"/>
      <c r="V244" s="112"/>
      <c r="W244" s="112"/>
      <c r="X244" s="112"/>
    </row>
    <row r="245" spans="1:24" ht="14.25" customHeight="1">
      <c r="A245" s="221" t="s">
        <v>70</v>
      </c>
      <c r="B245" s="66" t="s">
        <v>1718</v>
      </c>
      <c r="C245" s="185">
        <v>45</v>
      </c>
      <c r="D245" s="82">
        <v>0.7166666666666667</v>
      </c>
      <c r="E245" s="82">
        <v>3.05</v>
      </c>
      <c r="F245" s="82">
        <v>3.35</v>
      </c>
      <c r="G245" s="9">
        <v>41.38333333333333</v>
      </c>
      <c r="H245" s="82">
        <v>2.45</v>
      </c>
      <c r="I245" s="8">
        <v>132</v>
      </c>
      <c r="J245" s="166"/>
      <c r="Q245" s="112"/>
      <c r="R245" s="112"/>
      <c r="S245" s="112"/>
      <c r="T245" s="112"/>
      <c r="U245" s="112"/>
      <c r="V245" s="112"/>
      <c r="W245" s="112"/>
      <c r="X245" s="112"/>
    </row>
    <row r="246" spans="1:24" ht="14.25" customHeight="1">
      <c r="A246" s="220"/>
      <c r="B246" s="65" t="s">
        <v>97</v>
      </c>
      <c r="C246" s="182">
        <v>150</v>
      </c>
      <c r="D246" s="9">
        <v>3.072</v>
      </c>
      <c r="E246" s="9">
        <v>3.204</v>
      </c>
      <c r="F246" s="9">
        <v>9.684000000000001</v>
      </c>
      <c r="G246" s="9">
        <v>79.95</v>
      </c>
      <c r="H246" s="9">
        <v>3.4859999999999993</v>
      </c>
      <c r="I246" s="8">
        <v>81</v>
      </c>
      <c r="J246" s="162"/>
      <c r="Q246" s="112"/>
      <c r="R246" s="112"/>
      <c r="S246" s="112"/>
      <c r="T246" s="112"/>
      <c r="U246" s="112"/>
      <c r="V246" s="112"/>
      <c r="W246" s="112"/>
      <c r="X246" s="112"/>
    </row>
    <row r="247" spans="1:24" ht="14.25" customHeight="1">
      <c r="A247" s="221"/>
      <c r="B247" s="16" t="s">
        <v>1719</v>
      </c>
      <c r="C247" s="183">
        <v>60</v>
      </c>
      <c r="D247" s="15">
        <v>6.65</v>
      </c>
      <c r="E247" s="15">
        <v>19.62</v>
      </c>
      <c r="F247" s="15">
        <v>9.64</v>
      </c>
      <c r="G247" s="17">
        <v>242</v>
      </c>
      <c r="H247" s="10">
        <v>0.09</v>
      </c>
      <c r="I247" s="12">
        <v>282</v>
      </c>
      <c r="J247" s="165"/>
      <c r="Q247" s="112"/>
      <c r="R247" s="125"/>
      <c r="S247" s="136"/>
      <c r="T247" s="133"/>
      <c r="U247" s="133"/>
      <c r="V247" s="133"/>
      <c r="W247" s="133"/>
      <c r="X247" s="130"/>
    </row>
    <row r="248" spans="1:24" ht="14.25" customHeight="1">
      <c r="A248" s="221"/>
      <c r="B248" s="16" t="s">
        <v>306</v>
      </c>
      <c r="C248" s="198">
        <v>120</v>
      </c>
      <c r="D248" s="11">
        <v>4.416</v>
      </c>
      <c r="E248" s="11">
        <v>3.6119999999999997</v>
      </c>
      <c r="F248" s="11">
        <v>21.156</v>
      </c>
      <c r="G248" s="21">
        <v>134.4</v>
      </c>
      <c r="H248" s="12">
        <v>0</v>
      </c>
      <c r="I248" s="10">
        <v>317</v>
      </c>
      <c r="J248" s="165"/>
      <c r="Q248" s="112"/>
      <c r="R248" s="125"/>
      <c r="S248" s="136"/>
      <c r="T248" s="133"/>
      <c r="U248" s="133"/>
      <c r="V248" s="133"/>
      <c r="W248" s="133"/>
      <c r="X248" s="130"/>
    </row>
    <row r="249" spans="1:24" ht="14.25" customHeight="1">
      <c r="A249" s="220"/>
      <c r="B249" s="37" t="s">
        <v>1720</v>
      </c>
      <c r="C249" s="182">
        <v>150</v>
      </c>
      <c r="D249" s="9">
        <v>0.51</v>
      </c>
      <c r="E249" s="9">
        <v>0.21</v>
      </c>
      <c r="F249" s="9">
        <v>14.23</v>
      </c>
      <c r="G249" s="9">
        <v>61</v>
      </c>
      <c r="H249" s="9">
        <v>75</v>
      </c>
      <c r="I249" s="7">
        <v>398</v>
      </c>
      <c r="J249" s="163"/>
      <c r="K249" s="294"/>
      <c r="Q249" s="112"/>
      <c r="R249" s="125"/>
      <c r="S249" s="136"/>
      <c r="T249" s="133"/>
      <c r="U249" s="133"/>
      <c r="V249" s="133"/>
      <c r="W249" s="133"/>
      <c r="X249" s="130"/>
    </row>
    <row r="250" spans="1:9" ht="14.25" customHeight="1">
      <c r="A250" s="220"/>
      <c r="B250" s="67" t="str">
        <f>ЗАКУСКИ!A17</f>
        <v>Хлеб пшеничный</v>
      </c>
      <c r="C250" s="305">
        <f>ЗАКУСКИ!B17</f>
        <v>30</v>
      </c>
      <c r="D250" s="85">
        <f>ЗАКУСКИ!C17</f>
        <v>2.43</v>
      </c>
      <c r="E250" s="85">
        <f>ЗАКУСКИ!D17</f>
        <v>0.3</v>
      </c>
      <c r="F250" s="85">
        <f>ЗАКУСКИ!E17</f>
        <v>14.64</v>
      </c>
      <c r="G250" s="85">
        <f>ЗАКУСКИ!F17</f>
        <v>72.6</v>
      </c>
      <c r="H250" s="85">
        <f>ЗАКУСКИ!G17</f>
        <v>0</v>
      </c>
      <c r="I250" s="85" t="str">
        <f>ЗАКУСКИ!H17</f>
        <v>ГОСТ 27842-88</v>
      </c>
    </row>
    <row r="251" spans="1:9" ht="14.25" customHeight="1">
      <c r="A251" s="220"/>
      <c r="B251" s="67" t="str">
        <f>ЗАКУСКИ!A12</f>
        <v>Хлеб ржано-пшеничный</v>
      </c>
      <c r="C251" s="305">
        <f>ЗАКУСКИ!B12</f>
        <v>20</v>
      </c>
      <c r="D251" s="191">
        <f>ЗАКУСКИ!C12</f>
        <v>1.32</v>
      </c>
      <c r="E251" s="191">
        <f>ЗАКУСКИ!D12</f>
        <v>0.22</v>
      </c>
      <c r="F251" s="191">
        <f>ЗАКУСКИ!E12</f>
        <v>8.2</v>
      </c>
      <c r="G251" s="191">
        <f>ЗАКУСКИ!F12</f>
        <v>41.2</v>
      </c>
      <c r="H251" s="191">
        <f>ЗАКУСКИ!G12</f>
        <v>0</v>
      </c>
      <c r="I251" s="85" t="str">
        <f>ЗАКУСКИ!H12</f>
        <v>ГОСТ 26983-86</v>
      </c>
    </row>
    <row r="252" spans="1:11" ht="14.25" customHeight="1">
      <c r="A252" s="115" t="s">
        <v>107</v>
      </c>
      <c r="B252" s="114"/>
      <c r="C252" s="175">
        <f>SUM(C245:C251)</f>
        <v>575</v>
      </c>
      <c r="D252" s="172">
        <f>SUM(D245:D251)</f>
        <v>19.11466666666667</v>
      </c>
      <c r="E252" s="172">
        <f>SUM(E245:E251)</f>
        <v>30.216</v>
      </c>
      <c r="F252" s="172">
        <f>SUM(F244:F251)</f>
        <v>80.9</v>
      </c>
      <c r="G252" s="172">
        <f>SUM(G245:G251)</f>
        <v>672.5333333333334</v>
      </c>
      <c r="H252" s="172">
        <f>SUM(H245:H251)</f>
        <v>81.026</v>
      </c>
      <c r="I252" s="245"/>
      <c r="K252" s="296"/>
    </row>
    <row r="253" spans="1:9" ht="14.25" customHeight="1">
      <c r="A253" s="154" t="s">
        <v>73</v>
      </c>
      <c r="B253" s="114"/>
      <c r="C253" s="180"/>
      <c r="D253" s="280"/>
      <c r="E253" s="280"/>
      <c r="F253" s="280"/>
      <c r="G253" s="280"/>
      <c r="H253" s="280"/>
      <c r="I253" s="110"/>
    </row>
    <row r="254" spans="1:10" ht="14.25" customHeight="1">
      <c r="A254" s="220"/>
      <c r="B254" s="66" t="s">
        <v>1417</v>
      </c>
      <c r="C254" s="185">
        <v>45</v>
      </c>
      <c r="D254" s="23">
        <v>0.6666666666666667</v>
      </c>
      <c r="E254" s="23">
        <v>3.166666666666666</v>
      </c>
      <c r="F254" s="23">
        <v>4.166666666666666</v>
      </c>
      <c r="G254" s="23">
        <v>46.666666666666664</v>
      </c>
      <c r="H254" s="23">
        <v>5.166666666666667</v>
      </c>
      <c r="I254" s="8">
        <v>45</v>
      </c>
      <c r="J254" s="166"/>
    </row>
    <row r="255" spans="1:10" ht="14.25" customHeight="1">
      <c r="A255" s="220"/>
      <c r="B255" s="37" t="s">
        <v>1721</v>
      </c>
      <c r="C255" s="198">
        <v>60</v>
      </c>
      <c r="D255" s="15">
        <v>20.27</v>
      </c>
      <c r="E255" s="15">
        <v>15.12</v>
      </c>
      <c r="F255" s="15">
        <v>6.82</v>
      </c>
      <c r="G255" s="15">
        <v>123</v>
      </c>
      <c r="H255" s="15">
        <v>20.53</v>
      </c>
      <c r="I255" s="10">
        <v>248</v>
      </c>
      <c r="J255" s="162"/>
    </row>
    <row r="256" spans="1:9" ht="14.25" customHeight="1">
      <c r="A256" s="220"/>
      <c r="B256" s="37" t="s">
        <v>93</v>
      </c>
      <c r="C256" s="182">
        <v>150</v>
      </c>
      <c r="D256" s="9">
        <v>0.04</v>
      </c>
      <c r="E256" s="9">
        <v>0.01</v>
      </c>
      <c r="F256" s="9">
        <v>6.99</v>
      </c>
      <c r="G256" s="9">
        <v>28</v>
      </c>
      <c r="H256" s="9">
        <v>0.02</v>
      </c>
      <c r="I256" s="7">
        <v>392</v>
      </c>
    </row>
    <row r="257" spans="1:9" ht="14.25" customHeight="1">
      <c r="A257" s="220"/>
      <c r="B257" s="38" t="s">
        <v>287</v>
      </c>
      <c r="C257" s="213">
        <v>13</v>
      </c>
      <c r="D257" s="42">
        <v>3.5</v>
      </c>
      <c r="E257" s="42">
        <v>3.85</v>
      </c>
      <c r="F257" s="42">
        <v>28.87</v>
      </c>
      <c r="G257" s="41">
        <v>102</v>
      </c>
      <c r="H257" s="53">
        <v>0.25</v>
      </c>
      <c r="I257" s="53">
        <v>454</v>
      </c>
    </row>
    <row r="258" spans="1:9" ht="14.25" customHeight="1">
      <c r="A258" s="220"/>
      <c r="B258" s="43" t="str">
        <f>ЗАКУСКИ!A12</f>
        <v>Хлеб ржано-пшеничный</v>
      </c>
      <c r="C258" s="46">
        <f>ЗАКУСКИ!B12</f>
        <v>20</v>
      </c>
      <c r="D258" s="42">
        <f>ЗАКУСКИ!C12</f>
        <v>1.32</v>
      </c>
      <c r="E258" s="42">
        <f>ЗАКУСКИ!D12</f>
        <v>0.22</v>
      </c>
      <c r="F258" s="42">
        <f>ЗАКУСКИ!E12</f>
        <v>8.2</v>
      </c>
      <c r="G258" s="42">
        <f>ЗАКУСКИ!F12</f>
        <v>41.2</v>
      </c>
      <c r="H258" s="42">
        <f>ЗАКУСКИ!G12</f>
        <v>0</v>
      </c>
      <c r="I258" s="41" t="str">
        <f>ЗАКУСКИ!H12</f>
        <v>ГОСТ 26983-86</v>
      </c>
    </row>
    <row r="259" spans="1:11" ht="18.75" customHeight="1">
      <c r="A259" s="115" t="s">
        <v>108</v>
      </c>
      <c r="B259" s="247"/>
      <c r="C259" s="181">
        <f aca="true" t="shared" si="29" ref="C259:H259">SUM(C254:C258)</f>
        <v>288</v>
      </c>
      <c r="D259" s="172">
        <f t="shared" si="29"/>
        <v>25.796666666666667</v>
      </c>
      <c r="E259" s="172">
        <f t="shared" si="29"/>
        <v>22.366666666666667</v>
      </c>
      <c r="F259" s="172">
        <f t="shared" si="29"/>
        <v>55.04666666666667</v>
      </c>
      <c r="G259" s="172">
        <v>239.52</v>
      </c>
      <c r="H259" s="172">
        <f t="shared" si="29"/>
        <v>25.96666666666667</v>
      </c>
      <c r="I259" s="247"/>
      <c r="K259" s="296"/>
    </row>
    <row r="260" spans="1:9" ht="39.75" customHeight="1">
      <c r="A260" s="222" t="s">
        <v>1097</v>
      </c>
      <c r="B260" s="117"/>
      <c r="C260" s="120"/>
      <c r="D260" s="173">
        <f>SUM(D243+D252+D259)</f>
        <v>64.90133333333333</v>
      </c>
      <c r="E260" s="173">
        <f>SUM(E243+E252+E259)</f>
        <v>76.60766666666666</v>
      </c>
      <c r="F260" s="173">
        <v>203</v>
      </c>
      <c r="G260" s="173">
        <v>1400</v>
      </c>
      <c r="H260" s="173">
        <f>SUM(H243+H252+H259)</f>
        <v>119.67266666666666</v>
      </c>
      <c r="I260" s="118"/>
    </row>
    <row r="261" spans="1:9" ht="14.25" customHeight="1">
      <c r="A261" s="388" t="s">
        <v>82</v>
      </c>
      <c r="B261" s="388"/>
      <c r="C261" s="235"/>
      <c r="D261" s="236">
        <v>524.4</v>
      </c>
      <c r="E261" s="236">
        <v>464.6</v>
      </c>
      <c r="F261" s="236">
        <v>1921.2</v>
      </c>
      <c r="G261" s="236">
        <v>14000</v>
      </c>
      <c r="H261" s="236">
        <v>540.28</v>
      </c>
      <c r="I261" s="251"/>
    </row>
    <row r="262" spans="1:9" ht="14.25" customHeight="1">
      <c r="A262" s="388" t="s">
        <v>83</v>
      </c>
      <c r="B262" s="388"/>
      <c r="C262" s="235"/>
      <c r="D262" s="236">
        <v>52</v>
      </c>
      <c r="E262" s="236">
        <v>46</v>
      </c>
      <c r="F262" s="236">
        <v>192</v>
      </c>
      <c r="G262" s="236">
        <v>1400</v>
      </c>
      <c r="H262" s="236">
        <v>54.03</v>
      </c>
      <c r="I262" s="251"/>
    </row>
    <row r="263" spans="1:9" ht="14.25" customHeight="1">
      <c r="A263" s="399" t="s">
        <v>84</v>
      </c>
      <c r="B263" s="399"/>
      <c r="C263" s="237"/>
      <c r="D263" s="238">
        <v>15</v>
      </c>
      <c r="E263" s="239">
        <v>30</v>
      </c>
      <c r="F263" s="239">
        <v>55</v>
      </c>
      <c r="G263" s="380">
        <v>100</v>
      </c>
      <c r="H263" s="240"/>
      <c r="I263" s="252"/>
    </row>
    <row r="264" spans="1:9" ht="14.25" customHeight="1">
      <c r="A264" s="394" t="s">
        <v>116</v>
      </c>
      <c r="B264" s="395"/>
      <c r="C264" s="396"/>
      <c r="D264" s="283" t="s">
        <v>117</v>
      </c>
      <c r="E264" s="283" t="s">
        <v>118</v>
      </c>
      <c r="F264" s="283" t="s">
        <v>119</v>
      </c>
      <c r="G264" s="283" t="s">
        <v>911</v>
      </c>
      <c r="H264" s="284"/>
      <c r="I264" s="246"/>
    </row>
    <row r="265" spans="1:9" ht="14.25" customHeight="1">
      <c r="A265" s="224"/>
      <c r="B265" s="257"/>
      <c r="C265" s="230"/>
      <c r="D265" s="285"/>
      <c r="E265" s="275"/>
      <c r="F265" s="275"/>
      <c r="G265" s="275"/>
      <c r="H265" s="285"/>
      <c r="I265" s="253"/>
    </row>
    <row r="266" spans="1:9" ht="14.25" customHeight="1">
      <c r="A266" s="224" t="s">
        <v>85</v>
      </c>
      <c r="B266" s="393" t="s">
        <v>1673</v>
      </c>
      <c r="C266" s="393"/>
      <c r="D266" s="393"/>
      <c r="E266" s="393"/>
      <c r="F266" s="393"/>
      <c r="G266" s="393"/>
      <c r="H266" s="393"/>
      <c r="I266" s="393"/>
    </row>
    <row r="267" ht="14.25" customHeight="1"/>
    <row r="268" ht="27" customHeight="1"/>
    <row r="269" ht="14.25" customHeight="1"/>
    <row r="280" ht="18" customHeight="1"/>
    <row r="281" ht="18" customHeight="1"/>
    <row r="282" ht="41.25" customHeight="1"/>
    <row r="284" ht="15" customHeight="1"/>
    <row r="289" ht="12.75" customHeight="1"/>
    <row r="291" ht="10.5" customHeight="1"/>
    <row r="299" ht="25.5" customHeight="1"/>
    <row r="302" ht="15" customHeight="1"/>
    <row r="308" ht="40.5" customHeight="1"/>
  </sheetData>
  <sheetProtection/>
  <mergeCells count="28">
    <mergeCell ref="A7:I7"/>
    <mergeCell ref="A8:A9"/>
    <mergeCell ref="A6:I6"/>
    <mergeCell ref="I8:I9"/>
    <mergeCell ref="G1:I1"/>
    <mergeCell ref="G2:I2"/>
    <mergeCell ref="G3:I3"/>
    <mergeCell ref="A5:I5"/>
    <mergeCell ref="A211:H211"/>
    <mergeCell ref="D8:F8"/>
    <mergeCell ref="H8:H9"/>
    <mergeCell ref="B8:B9"/>
    <mergeCell ref="C8:C9"/>
    <mergeCell ref="G8:G9"/>
    <mergeCell ref="A10:H10"/>
    <mergeCell ref="A36:H36"/>
    <mergeCell ref="A86:H86"/>
    <mergeCell ref="A61:H61"/>
    <mergeCell ref="B266:I266"/>
    <mergeCell ref="A137:H137"/>
    <mergeCell ref="A111:H111"/>
    <mergeCell ref="A186:H186"/>
    <mergeCell ref="A161:H161"/>
    <mergeCell ref="A261:B261"/>
    <mergeCell ref="A262:B262"/>
    <mergeCell ref="A263:B263"/>
    <mergeCell ref="A264:C264"/>
    <mergeCell ref="A236:H236"/>
  </mergeCells>
  <printOptions/>
  <pageMargins left="0.25" right="0.25" top="0.29" bottom="0.75" header="0.3" footer="0.3"/>
  <pageSetup fitToHeight="10" horizontalDpi="600" verticalDpi="600" orientation="landscape" paperSize="9" scale="87" r:id="rId1"/>
  <rowBreaks count="11" manualBreakCount="11">
    <brk id="35" max="8" man="1"/>
    <brk id="60" max="8" man="1"/>
    <brk id="85" max="8" man="1"/>
    <brk id="60" max="8" man="1"/>
    <brk id="110" max="8" man="1"/>
    <brk id="136" max="8" man="1"/>
    <brk id="160" max="8" man="1"/>
    <brk id="185" max="8" man="1"/>
    <brk id="210" max="8" man="1"/>
    <brk id="160" max="8" man="1"/>
    <brk id="2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39"/>
  <sheetViews>
    <sheetView zoomScalePageLayoutView="0" workbookViewId="0" topLeftCell="B16">
      <selection activeCell="B23" sqref="B23:I23"/>
    </sheetView>
  </sheetViews>
  <sheetFormatPr defaultColWidth="11.375" defaultRowHeight="12.75"/>
  <cols>
    <col min="1" max="1" width="11.375" style="3" hidden="1" customWidth="1"/>
    <col min="2" max="2" width="51.50390625" style="184" customWidth="1"/>
    <col min="3" max="3" width="11.375" style="111" customWidth="1"/>
    <col min="4" max="8" width="11.375" style="169" customWidth="1"/>
    <col min="9" max="9" width="11.375" style="88" customWidth="1"/>
    <col min="10" max="10" width="8.50390625" style="3" customWidth="1"/>
    <col min="11" max="11" width="11.375" style="3" customWidth="1"/>
    <col min="12" max="18" width="5.50390625" style="3" customWidth="1"/>
    <col min="19" max="16384" width="11.375" style="3" customWidth="1"/>
  </cols>
  <sheetData>
    <row r="1" spans="2:11" ht="15">
      <c r="B1" s="414" t="s">
        <v>60</v>
      </c>
      <c r="C1" s="415" t="s">
        <v>422</v>
      </c>
      <c r="D1" s="415" t="s">
        <v>423</v>
      </c>
      <c r="E1" s="415"/>
      <c r="F1" s="415"/>
      <c r="G1" s="415"/>
      <c r="H1" s="414" t="s">
        <v>424</v>
      </c>
      <c r="J1" s="37"/>
      <c r="K1" s="87"/>
    </row>
    <row r="2" spans="2:11" ht="18" customHeight="1">
      <c r="B2" s="414"/>
      <c r="C2" s="415"/>
      <c r="D2" s="59" t="s">
        <v>425</v>
      </c>
      <c r="E2" s="59" t="s">
        <v>426</v>
      </c>
      <c r="F2" s="59" t="s">
        <v>427</v>
      </c>
      <c r="G2" s="59" t="s">
        <v>428</v>
      </c>
      <c r="H2" s="414"/>
      <c r="I2" s="168"/>
      <c r="J2" s="37"/>
      <c r="K2" s="87"/>
    </row>
    <row r="3" spans="1:11" ht="15">
      <c r="A3" s="5" t="s">
        <v>429</v>
      </c>
      <c r="B3" s="65" t="s">
        <v>430</v>
      </c>
      <c r="C3" s="182">
        <v>250</v>
      </c>
      <c r="D3" s="8">
        <v>1.61</v>
      </c>
      <c r="E3" s="8">
        <v>4.84</v>
      </c>
      <c r="F3" s="8">
        <v>10.93</v>
      </c>
      <c r="G3" s="8">
        <v>93.75</v>
      </c>
      <c r="H3" s="8">
        <v>10.53</v>
      </c>
      <c r="I3" s="8">
        <v>56</v>
      </c>
      <c r="J3" s="37"/>
      <c r="K3" s="87"/>
    </row>
    <row r="4" spans="1:11" ht="15">
      <c r="A4" s="5"/>
      <c r="B4" s="65" t="s">
        <v>430</v>
      </c>
      <c r="C4" s="182">
        <v>200</v>
      </c>
      <c r="D4" s="9">
        <v>1.288</v>
      </c>
      <c r="E4" s="9">
        <v>3.872</v>
      </c>
      <c r="F4" s="9">
        <v>8.744</v>
      </c>
      <c r="G4" s="9">
        <v>75</v>
      </c>
      <c r="H4" s="9">
        <v>8.424</v>
      </c>
      <c r="I4" s="8">
        <v>56</v>
      </c>
      <c r="J4" s="37"/>
      <c r="K4" s="87"/>
    </row>
    <row r="5" spans="1:11" ht="15">
      <c r="A5" s="4"/>
      <c r="B5" s="65" t="s">
        <v>430</v>
      </c>
      <c r="C5" s="182">
        <v>150</v>
      </c>
      <c r="D5" s="9">
        <v>0.9660000000000001</v>
      </c>
      <c r="E5" s="9">
        <v>2.904</v>
      </c>
      <c r="F5" s="9">
        <v>6.558000000000001</v>
      </c>
      <c r="G5" s="9">
        <v>56.25</v>
      </c>
      <c r="H5" s="9">
        <v>6.318</v>
      </c>
      <c r="I5" s="8">
        <v>56</v>
      </c>
      <c r="J5" s="37"/>
      <c r="K5" s="87"/>
    </row>
    <row r="6" spans="1:11" ht="15">
      <c r="A6" s="5" t="s">
        <v>431</v>
      </c>
      <c r="B6" s="65" t="s">
        <v>285</v>
      </c>
      <c r="C6" s="182">
        <v>250</v>
      </c>
      <c r="D6" s="8">
        <v>1.82</v>
      </c>
      <c r="E6" s="8">
        <v>4.91</v>
      </c>
      <c r="F6" s="8">
        <v>12.74</v>
      </c>
      <c r="G6" s="8">
        <v>102.5</v>
      </c>
      <c r="H6" s="8">
        <v>10.28</v>
      </c>
      <c r="I6" s="8">
        <v>57</v>
      </c>
      <c r="J6" s="37"/>
      <c r="K6" s="87"/>
    </row>
    <row r="7" spans="1:11" ht="15">
      <c r="A7" s="5"/>
      <c r="B7" s="65" t="s">
        <v>285</v>
      </c>
      <c r="C7" s="182">
        <v>200</v>
      </c>
      <c r="D7" s="9">
        <v>1.456</v>
      </c>
      <c r="E7" s="9">
        <v>3.928</v>
      </c>
      <c r="F7" s="9">
        <v>10.192</v>
      </c>
      <c r="G7" s="9">
        <v>82</v>
      </c>
      <c r="H7" s="9">
        <v>8.223999999999998</v>
      </c>
      <c r="I7" s="8">
        <v>57</v>
      </c>
      <c r="J7" s="37"/>
      <c r="K7" s="87"/>
    </row>
    <row r="8" spans="1:11" ht="15">
      <c r="A8" s="4"/>
      <c r="B8" s="65" t="s">
        <v>285</v>
      </c>
      <c r="C8" s="182">
        <v>150</v>
      </c>
      <c r="D8" s="9">
        <v>1.092</v>
      </c>
      <c r="E8" s="9">
        <v>2.946</v>
      </c>
      <c r="F8" s="9">
        <v>7.644</v>
      </c>
      <c r="G8" s="9">
        <v>61.5</v>
      </c>
      <c r="H8" s="9">
        <v>6.167999999999998</v>
      </c>
      <c r="I8" s="8">
        <v>57</v>
      </c>
      <c r="J8" s="37"/>
      <c r="K8" s="87"/>
    </row>
    <row r="9" spans="1:11" ht="15">
      <c r="A9" s="5" t="s">
        <v>432</v>
      </c>
      <c r="B9" s="65" t="s">
        <v>433</v>
      </c>
      <c r="C9" s="182">
        <v>250</v>
      </c>
      <c r="D9" s="8">
        <v>2.04</v>
      </c>
      <c r="E9" s="9">
        <v>5</v>
      </c>
      <c r="F9" s="9">
        <v>14.1</v>
      </c>
      <c r="G9" s="8">
        <v>109.75</v>
      </c>
      <c r="H9" s="8">
        <v>8.78</v>
      </c>
      <c r="I9" s="8">
        <v>58</v>
      </c>
      <c r="J9" s="37"/>
      <c r="K9" s="87"/>
    </row>
    <row r="10" spans="1:11" ht="15">
      <c r="A10" s="5"/>
      <c r="B10" s="65" t="s">
        <v>433</v>
      </c>
      <c r="C10" s="182">
        <v>200</v>
      </c>
      <c r="D10" s="9">
        <v>1.632</v>
      </c>
      <c r="E10" s="9">
        <v>4</v>
      </c>
      <c r="F10" s="9">
        <v>11.28</v>
      </c>
      <c r="G10" s="9">
        <v>87.8</v>
      </c>
      <c r="H10" s="9">
        <v>7.023999999999999</v>
      </c>
      <c r="I10" s="8">
        <v>58</v>
      </c>
      <c r="J10" s="37"/>
      <c r="K10" s="87"/>
    </row>
    <row r="11" spans="1:11" ht="15">
      <c r="A11" s="4"/>
      <c r="B11" s="65" t="s">
        <v>433</v>
      </c>
      <c r="C11" s="182">
        <v>150</v>
      </c>
      <c r="D11" s="9">
        <v>1.2240000000000002</v>
      </c>
      <c r="E11" s="9">
        <v>3</v>
      </c>
      <c r="F11" s="9">
        <v>8.46</v>
      </c>
      <c r="G11" s="9">
        <v>65.85</v>
      </c>
      <c r="H11" s="9">
        <v>5.268</v>
      </c>
      <c r="I11" s="8">
        <v>58</v>
      </c>
      <c r="J11" s="37"/>
      <c r="K11" s="87"/>
    </row>
    <row r="12" spans="1:11" ht="15">
      <c r="A12" s="5" t="s">
        <v>434</v>
      </c>
      <c r="B12" s="65" t="s">
        <v>435</v>
      </c>
      <c r="C12" s="182">
        <v>250</v>
      </c>
      <c r="D12" s="8">
        <v>1.87</v>
      </c>
      <c r="E12" s="8">
        <v>5.03</v>
      </c>
      <c r="F12" s="8">
        <v>11.06</v>
      </c>
      <c r="G12" s="8">
        <v>97</v>
      </c>
      <c r="H12" s="8">
        <v>13.12</v>
      </c>
      <c r="I12" s="8">
        <v>60</v>
      </c>
      <c r="J12" s="37"/>
      <c r="K12" s="87"/>
    </row>
    <row r="13" spans="1:11" ht="15">
      <c r="A13" s="5"/>
      <c r="B13" s="65" t="s">
        <v>435</v>
      </c>
      <c r="C13" s="182">
        <v>200</v>
      </c>
      <c r="D13" s="9">
        <v>1.496</v>
      </c>
      <c r="E13" s="9">
        <v>4.024</v>
      </c>
      <c r="F13" s="9">
        <v>8.847999999999999</v>
      </c>
      <c r="G13" s="9">
        <v>77.6</v>
      </c>
      <c r="H13" s="9">
        <v>10.495999999999997</v>
      </c>
      <c r="I13" s="8">
        <v>60</v>
      </c>
      <c r="J13" s="37"/>
      <c r="K13" s="87"/>
    </row>
    <row r="14" spans="1:11" ht="15">
      <c r="A14" s="4"/>
      <c r="B14" s="65" t="s">
        <v>435</v>
      </c>
      <c r="C14" s="182">
        <v>150</v>
      </c>
      <c r="D14" s="9">
        <v>1.122</v>
      </c>
      <c r="E14" s="9">
        <v>3.0180000000000002</v>
      </c>
      <c r="F14" s="9">
        <v>6.636</v>
      </c>
      <c r="G14" s="9">
        <v>58.2</v>
      </c>
      <c r="H14" s="9">
        <v>7.871999999999999</v>
      </c>
      <c r="I14" s="8">
        <v>60</v>
      </c>
      <c r="J14" s="37"/>
      <c r="K14" s="87"/>
    </row>
    <row r="15" spans="1:11" ht="15">
      <c r="A15" s="5" t="s">
        <v>436</v>
      </c>
      <c r="B15" s="65" t="s">
        <v>437</v>
      </c>
      <c r="C15" s="185">
        <v>250</v>
      </c>
      <c r="D15" s="8">
        <v>3.54</v>
      </c>
      <c r="E15" s="8">
        <v>5.1</v>
      </c>
      <c r="F15" s="8">
        <v>14.53</v>
      </c>
      <c r="G15" s="81">
        <v>118.25</v>
      </c>
      <c r="H15" s="8">
        <v>6.28</v>
      </c>
      <c r="I15" s="8">
        <v>63</v>
      </c>
      <c r="J15" s="37"/>
      <c r="K15" s="87"/>
    </row>
    <row r="16" spans="1:11" ht="15">
      <c r="A16" s="5"/>
      <c r="B16" s="65" t="s">
        <v>437</v>
      </c>
      <c r="C16" s="185">
        <v>200</v>
      </c>
      <c r="D16" s="82">
        <v>2.8320000000000003</v>
      </c>
      <c r="E16" s="82">
        <v>4.08</v>
      </c>
      <c r="F16" s="82">
        <v>11.623999999999999</v>
      </c>
      <c r="G16" s="81">
        <v>94.6</v>
      </c>
      <c r="H16" s="82">
        <v>5.024</v>
      </c>
      <c r="I16" s="8">
        <v>63</v>
      </c>
      <c r="J16" s="37"/>
      <c r="K16" s="87"/>
    </row>
    <row r="17" spans="1:11" ht="15">
      <c r="A17" s="4"/>
      <c r="B17" s="65" t="s">
        <v>437</v>
      </c>
      <c r="C17" s="185">
        <v>150</v>
      </c>
      <c r="D17" s="82">
        <v>1.6992000000000003</v>
      </c>
      <c r="E17" s="82">
        <v>2.4479999999999995</v>
      </c>
      <c r="F17" s="82">
        <v>6.974399999999999</v>
      </c>
      <c r="G17" s="81">
        <v>56.76</v>
      </c>
      <c r="H17" s="82">
        <v>3.0143999999999997</v>
      </c>
      <c r="I17" s="8">
        <v>63</v>
      </c>
      <c r="J17" s="37"/>
      <c r="K17" s="87"/>
    </row>
    <row r="18" spans="1:11" ht="15">
      <c r="A18" s="5" t="s">
        <v>438</v>
      </c>
      <c r="B18" s="65" t="s">
        <v>313</v>
      </c>
      <c r="C18" s="185" t="s">
        <v>439</v>
      </c>
      <c r="D18" s="8">
        <v>9.89</v>
      </c>
      <c r="E18" s="8">
        <v>7.27</v>
      </c>
      <c r="F18" s="8">
        <v>13.73</v>
      </c>
      <c r="G18" s="8">
        <v>160</v>
      </c>
      <c r="H18" s="8">
        <v>15.62</v>
      </c>
      <c r="I18" s="8">
        <v>62</v>
      </c>
      <c r="J18" s="37"/>
      <c r="K18" s="87"/>
    </row>
    <row r="19" spans="1:11" ht="15">
      <c r="A19" s="5"/>
      <c r="B19" s="65" t="s">
        <v>313</v>
      </c>
      <c r="C19" s="185" t="s">
        <v>440</v>
      </c>
      <c r="D19" s="82">
        <v>7.912000000000001</v>
      </c>
      <c r="E19" s="82">
        <v>5.816</v>
      </c>
      <c r="F19" s="82">
        <v>10.984</v>
      </c>
      <c r="G19" s="8">
        <v>128</v>
      </c>
      <c r="H19" s="82">
        <v>12.495999999999999</v>
      </c>
      <c r="I19" s="8">
        <v>62</v>
      </c>
      <c r="J19" s="37"/>
      <c r="K19" s="87"/>
    </row>
    <row r="20" spans="1:11" ht="15">
      <c r="A20" s="4"/>
      <c r="B20" s="65" t="s">
        <v>313</v>
      </c>
      <c r="C20" s="185" t="s">
        <v>420</v>
      </c>
      <c r="D20" s="82">
        <v>4.7472</v>
      </c>
      <c r="E20" s="82">
        <v>3.4896</v>
      </c>
      <c r="F20" s="82">
        <v>6.590400000000001</v>
      </c>
      <c r="G20" s="8">
        <v>77</v>
      </c>
      <c r="H20" s="82">
        <v>7.497599999999999</v>
      </c>
      <c r="I20" s="8">
        <v>62</v>
      </c>
      <c r="J20" s="37"/>
      <c r="K20" s="87"/>
    </row>
    <row r="21" spans="1:11" ht="15">
      <c r="A21" s="5" t="s">
        <v>441</v>
      </c>
      <c r="B21" s="65" t="s">
        <v>291</v>
      </c>
      <c r="C21" s="185">
        <v>250</v>
      </c>
      <c r="D21" s="8">
        <v>1.7</v>
      </c>
      <c r="E21" s="8">
        <v>4.82</v>
      </c>
      <c r="F21" s="8">
        <v>6.68</v>
      </c>
      <c r="G21" s="8">
        <v>77</v>
      </c>
      <c r="H21" s="8">
        <v>20.03</v>
      </c>
      <c r="I21" s="8">
        <v>66</v>
      </c>
      <c r="J21" s="37"/>
      <c r="K21" s="87"/>
    </row>
    <row r="22" spans="1:11" ht="15">
      <c r="A22" s="5"/>
      <c r="B22" s="65" t="s">
        <v>291</v>
      </c>
      <c r="C22" s="185">
        <v>200</v>
      </c>
      <c r="D22" s="82">
        <v>1.36</v>
      </c>
      <c r="E22" s="82">
        <v>3.8560000000000003</v>
      </c>
      <c r="F22" s="82">
        <v>5.343999999999999</v>
      </c>
      <c r="G22" s="8">
        <v>62</v>
      </c>
      <c r="H22" s="82">
        <v>16.024</v>
      </c>
      <c r="I22" s="8">
        <v>66</v>
      </c>
      <c r="J22" s="37"/>
      <c r="K22" s="87"/>
    </row>
    <row r="23" spans="1:11" ht="15">
      <c r="A23" s="4"/>
      <c r="B23" s="65" t="s">
        <v>291</v>
      </c>
      <c r="C23" s="185">
        <v>150</v>
      </c>
      <c r="D23" s="82">
        <v>1.02</v>
      </c>
      <c r="E23" s="82">
        <v>2.8920000000000003</v>
      </c>
      <c r="F23" s="82">
        <v>4.008</v>
      </c>
      <c r="G23" s="8">
        <v>46</v>
      </c>
      <c r="H23" s="82">
        <v>12.018000000000002</v>
      </c>
      <c r="I23" s="8">
        <v>66</v>
      </c>
      <c r="J23" s="37"/>
      <c r="K23" s="87"/>
    </row>
    <row r="24" spans="1:11" ht="15">
      <c r="A24" s="5" t="s">
        <v>442</v>
      </c>
      <c r="B24" s="65" t="s">
        <v>314</v>
      </c>
      <c r="C24" s="185">
        <v>250</v>
      </c>
      <c r="D24" s="8">
        <v>1.74</v>
      </c>
      <c r="E24" s="8">
        <v>4.88</v>
      </c>
      <c r="F24" s="8">
        <v>8.48</v>
      </c>
      <c r="G24" s="8">
        <v>84.75</v>
      </c>
      <c r="H24" s="8">
        <v>18.47</v>
      </c>
      <c r="I24" s="8">
        <v>67</v>
      </c>
      <c r="J24" s="37"/>
      <c r="K24" s="87"/>
    </row>
    <row r="25" spans="1:11" ht="15">
      <c r="A25" s="5" t="s">
        <v>442</v>
      </c>
      <c r="B25" s="65" t="s">
        <v>314</v>
      </c>
      <c r="C25" s="185">
        <v>200</v>
      </c>
      <c r="D25" s="82">
        <v>1.392</v>
      </c>
      <c r="E25" s="82">
        <v>3.904</v>
      </c>
      <c r="F25" s="82">
        <v>6.784</v>
      </c>
      <c r="G25" s="8">
        <v>67.8</v>
      </c>
      <c r="H25" s="82">
        <v>14.776</v>
      </c>
      <c r="I25" s="8">
        <v>67</v>
      </c>
      <c r="J25" s="37"/>
      <c r="K25" s="87"/>
    </row>
    <row r="26" spans="1:11" ht="15">
      <c r="A26" s="5" t="s">
        <v>442</v>
      </c>
      <c r="B26" s="65" t="s">
        <v>314</v>
      </c>
      <c r="C26" s="185">
        <v>150</v>
      </c>
      <c r="D26" s="82">
        <v>1.044</v>
      </c>
      <c r="E26" s="82">
        <v>2.928</v>
      </c>
      <c r="F26" s="82">
        <v>5.088</v>
      </c>
      <c r="G26" s="8">
        <v>50.58</v>
      </c>
      <c r="H26" s="82">
        <v>11.082</v>
      </c>
      <c r="I26" s="8">
        <v>67</v>
      </c>
      <c r="J26" s="37"/>
      <c r="K26" s="87"/>
    </row>
    <row r="27" spans="1:11" ht="15">
      <c r="A27" s="5" t="s">
        <v>443</v>
      </c>
      <c r="B27" s="65" t="s">
        <v>315</v>
      </c>
      <c r="C27" s="185">
        <v>250</v>
      </c>
      <c r="D27" s="8">
        <v>1.51</v>
      </c>
      <c r="E27" s="8">
        <v>4.8</v>
      </c>
      <c r="F27" s="8">
        <v>4.76</v>
      </c>
      <c r="G27" s="8">
        <v>68.25</v>
      </c>
      <c r="H27" s="8">
        <v>12.54</v>
      </c>
      <c r="I27" s="8">
        <v>70</v>
      </c>
      <c r="J27" s="37"/>
      <c r="K27" s="87"/>
    </row>
    <row r="28" spans="1:11" ht="15">
      <c r="A28" s="5" t="s">
        <v>443</v>
      </c>
      <c r="B28" s="65" t="s">
        <v>315</v>
      </c>
      <c r="C28" s="185">
        <v>200</v>
      </c>
      <c r="D28" s="82">
        <v>1.208</v>
      </c>
      <c r="E28" s="82">
        <v>3.84</v>
      </c>
      <c r="F28" s="82">
        <v>3.8079999999999994</v>
      </c>
      <c r="G28" s="8">
        <v>54.6</v>
      </c>
      <c r="H28" s="82">
        <v>10.032</v>
      </c>
      <c r="I28" s="8">
        <v>70</v>
      </c>
      <c r="J28" s="37"/>
      <c r="K28" s="87"/>
    </row>
    <row r="29" spans="1:11" ht="15">
      <c r="A29" s="5" t="s">
        <v>443</v>
      </c>
      <c r="B29" s="65" t="s">
        <v>315</v>
      </c>
      <c r="C29" s="185">
        <v>150</v>
      </c>
      <c r="D29" s="82">
        <v>0.906</v>
      </c>
      <c r="E29" s="82">
        <v>2.88</v>
      </c>
      <c r="F29" s="82">
        <v>2.856</v>
      </c>
      <c r="G29" s="8">
        <v>40.95</v>
      </c>
      <c r="H29" s="82">
        <v>7.523999999999999</v>
      </c>
      <c r="I29" s="8">
        <v>70</v>
      </c>
      <c r="J29" s="37"/>
      <c r="K29" s="87"/>
    </row>
    <row r="30" spans="1:11" ht="15">
      <c r="A30" s="5" t="s">
        <v>444</v>
      </c>
      <c r="B30" s="65" t="s">
        <v>316</v>
      </c>
      <c r="C30" s="185">
        <v>250</v>
      </c>
      <c r="D30" s="8">
        <v>1.62</v>
      </c>
      <c r="E30" s="8">
        <v>4.87</v>
      </c>
      <c r="F30" s="8">
        <v>6.74</v>
      </c>
      <c r="G30" s="9">
        <v>77.25</v>
      </c>
      <c r="H30" s="8">
        <v>13.29</v>
      </c>
      <c r="I30" s="8">
        <v>71</v>
      </c>
      <c r="J30" s="37"/>
      <c r="K30" s="87"/>
    </row>
    <row r="31" spans="1:11" ht="15">
      <c r="A31" s="5"/>
      <c r="B31" s="65" t="s">
        <v>316</v>
      </c>
      <c r="C31" s="185">
        <v>200</v>
      </c>
      <c r="D31" s="9">
        <v>1.296</v>
      </c>
      <c r="E31" s="9">
        <v>3.8960000000000004</v>
      </c>
      <c r="F31" s="9">
        <v>5.392</v>
      </c>
      <c r="G31" s="9">
        <v>61.8</v>
      </c>
      <c r="H31" s="82">
        <v>10.632</v>
      </c>
      <c r="I31" s="8">
        <v>71</v>
      </c>
      <c r="J31" s="37"/>
      <c r="K31" s="87"/>
    </row>
    <row r="32" spans="1:11" ht="15">
      <c r="A32" s="4"/>
      <c r="B32" s="65" t="s">
        <v>316</v>
      </c>
      <c r="C32" s="185">
        <v>150</v>
      </c>
      <c r="D32" s="9">
        <v>0.9720000000000001</v>
      </c>
      <c r="E32" s="9">
        <v>2.922</v>
      </c>
      <c r="F32" s="9">
        <v>4.0440000000000005</v>
      </c>
      <c r="G32" s="9">
        <v>46.35</v>
      </c>
      <c r="H32" s="82">
        <v>7.974</v>
      </c>
      <c r="I32" s="8">
        <v>71</v>
      </c>
      <c r="J32" s="37"/>
      <c r="K32" s="87"/>
    </row>
    <row r="33" spans="1:11" ht="15">
      <c r="A33" s="5" t="s">
        <v>445</v>
      </c>
      <c r="B33" s="65" t="s">
        <v>446</v>
      </c>
      <c r="C33" s="182">
        <v>250</v>
      </c>
      <c r="D33" s="8">
        <v>2.02</v>
      </c>
      <c r="E33" s="8">
        <v>4.93</v>
      </c>
      <c r="F33" s="8">
        <v>7.35</v>
      </c>
      <c r="G33" s="8">
        <v>81.75</v>
      </c>
      <c r="H33" s="8">
        <v>11.85</v>
      </c>
      <c r="I33" s="8">
        <v>72</v>
      </c>
      <c r="J33" s="52" t="s">
        <v>447</v>
      </c>
      <c r="K33" s="87"/>
    </row>
    <row r="34" spans="1:11" ht="15">
      <c r="A34" s="5"/>
      <c r="B34" s="65" t="s">
        <v>446</v>
      </c>
      <c r="C34" s="182">
        <v>200</v>
      </c>
      <c r="D34" s="9">
        <v>1.616</v>
      </c>
      <c r="E34" s="9">
        <v>3.9439999999999995</v>
      </c>
      <c r="F34" s="9">
        <v>5.88</v>
      </c>
      <c r="G34" s="9">
        <v>65.4</v>
      </c>
      <c r="H34" s="9">
        <v>9.48</v>
      </c>
      <c r="I34" s="8">
        <v>72</v>
      </c>
      <c r="J34" s="37" t="s">
        <v>447</v>
      </c>
      <c r="K34" s="87"/>
    </row>
    <row r="35" spans="1:11" ht="15">
      <c r="A35" s="4"/>
      <c r="B35" s="65" t="s">
        <v>446</v>
      </c>
      <c r="C35" s="182">
        <v>150</v>
      </c>
      <c r="D35" s="9">
        <v>0.9696</v>
      </c>
      <c r="E35" s="9">
        <v>2.3663999999999996</v>
      </c>
      <c r="F35" s="9">
        <v>3.528</v>
      </c>
      <c r="G35" s="9">
        <v>39.24</v>
      </c>
      <c r="H35" s="9">
        <v>5.688000000000001</v>
      </c>
      <c r="I35" s="8">
        <v>72</v>
      </c>
      <c r="J35" s="37" t="s">
        <v>447</v>
      </c>
      <c r="K35" s="87"/>
    </row>
    <row r="36" spans="1:11" ht="15">
      <c r="A36" s="4"/>
      <c r="B36" s="65" t="s">
        <v>448</v>
      </c>
      <c r="C36" s="182">
        <v>250</v>
      </c>
      <c r="D36" s="8">
        <v>1.92</v>
      </c>
      <c r="E36" s="8">
        <v>4.82</v>
      </c>
      <c r="F36" s="9">
        <v>7.35</v>
      </c>
      <c r="G36" s="9">
        <v>80.5</v>
      </c>
      <c r="H36" s="8">
        <v>11.85</v>
      </c>
      <c r="I36" s="8">
        <v>75</v>
      </c>
      <c r="J36" s="52" t="s">
        <v>449</v>
      </c>
      <c r="K36" s="87"/>
    </row>
    <row r="37" spans="1:11" ht="15">
      <c r="A37" s="4"/>
      <c r="B37" s="65" t="s">
        <v>448</v>
      </c>
      <c r="C37" s="182">
        <v>200</v>
      </c>
      <c r="D37" s="9">
        <v>1.5359999999999998</v>
      </c>
      <c r="E37" s="9">
        <v>3.8560000000000003</v>
      </c>
      <c r="F37" s="9">
        <v>5.88</v>
      </c>
      <c r="G37" s="9">
        <v>64.4</v>
      </c>
      <c r="H37" s="9">
        <v>9.48</v>
      </c>
      <c r="I37" s="8">
        <v>75</v>
      </c>
      <c r="J37" s="37" t="s">
        <v>449</v>
      </c>
      <c r="K37" s="87"/>
    </row>
    <row r="38" spans="1:11" ht="15">
      <c r="A38" s="4"/>
      <c r="B38" s="65" t="s">
        <v>448</v>
      </c>
      <c r="C38" s="182">
        <v>150</v>
      </c>
      <c r="D38" s="9">
        <v>1.152</v>
      </c>
      <c r="E38" s="9">
        <v>2.8920000000000003</v>
      </c>
      <c r="F38" s="9">
        <v>4.41</v>
      </c>
      <c r="G38" s="9">
        <v>48.3</v>
      </c>
      <c r="H38" s="9">
        <v>7.11</v>
      </c>
      <c r="I38" s="8">
        <v>75</v>
      </c>
      <c r="J38" s="37" t="s">
        <v>449</v>
      </c>
      <c r="K38" s="87"/>
    </row>
    <row r="39" spans="1:11" ht="15">
      <c r="A39" s="4"/>
      <c r="B39" s="65" t="s">
        <v>450</v>
      </c>
      <c r="C39" s="182">
        <v>250</v>
      </c>
      <c r="D39" s="9">
        <v>1.81</v>
      </c>
      <c r="E39" s="9">
        <v>4.82</v>
      </c>
      <c r="F39" s="9">
        <v>7.61</v>
      </c>
      <c r="G39" s="9">
        <v>81</v>
      </c>
      <c r="H39" s="9">
        <v>11.85</v>
      </c>
      <c r="I39" s="8">
        <v>75</v>
      </c>
      <c r="J39" s="52" t="s">
        <v>451</v>
      </c>
      <c r="K39" s="87"/>
    </row>
    <row r="40" spans="1:11" ht="15">
      <c r="A40" s="4"/>
      <c r="B40" s="65" t="s">
        <v>450</v>
      </c>
      <c r="C40" s="182">
        <v>200</v>
      </c>
      <c r="D40" s="9">
        <v>1.448</v>
      </c>
      <c r="E40" s="9">
        <v>3.8560000000000003</v>
      </c>
      <c r="F40" s="9">
        <v>6.088</v>
      </c>
      <c r="G40" s="9">
        <v>64.8</v>
      </c>
      <c r="H40" s="9">
        <v>9.48</v>
      </c>
      <c r="I40" s="8">
        <v>75</v>
      </c>
      <c r="J40" s="37" t="s">
        <v>451</v>
      </c>
      <c r="K40" s="87"/>
    </row>
    <row r="41" spans="1:11" ht="15">
      <c r="A41" s="4"/>
      <c r="B41" s="65" t="s">
        <v>450</v>
      </c>
      <c r="C41" s="182">
        <v>150</v>
      </c>
      <c r="D41" s="9">
        <v>0.8687999999999999</v>
      </c>
      <c r="E41" s="9">
        <v>2.3136</v>
      </c>
      <c r="F41" s="9">
        <v>3.6527999999999996</v>
      </c>
      <c r="G41" s="9">
        <v>38.88</v>
      </c>
      <c r="H41" s="9">
        <v>5.688000000000001</v>
      </c>
      <c r="I41" s="8">
        <v>75</v>
      </c>
      <c r="J41" s="37" t="s">
        <v>451</v>
      </c>
      <c r="K41" s="87"/>
    </row>
    <row r="42" spans="1:11" ht="15">
      <c r="A42" s="5" t="s">
        <v>452</v>
      </c>
      <c r="B42" s="65" t="s">
        <v>317</v>
      </c>
      <c r="C42" s="185">
        <v>250</v>
      </c>
      <c r="D42" s="8">
        <v>2.07</v>
      </c>
      <c r="E42" s="8">
        <v>5.09</v>
      </c>
      <c r="F42" s="8">
        <v>14.77</v>
      </c>
      <c r="G42" s="9">
        <v>113.25</v>
      </c>
      <c r="H42" s="8">
        <v>11.81</v>
      </c>
      <c r="I42" s="8">
        <v>75</v>
      </c>
      <c r="J42" s="37"/>
      <c r="K42" s="87"/>
    </row>
    <row r="43" spans="1:11" ht="15">
      <c r="A43" s="5"/>
      <c r="B43" s="65" t="s">
        <v>317</v>
      </c>
      <c r="C43" s="185">
        <v>200</v>
      </c>
      <c r="D43" s="82">
        <v>1.656</v>
      </c>
      <c r="E43" s="82">
        <v>4.072</v>
      </c>
      <c r="F43" s="82">
        <v>11.816</v>
      </c>
      <c r="G43" s="9">
        <v>90.6</v>
      </c>
      <c r="H43" s="82">
        <v>9.448</v>
      </c>
      <c r="I43" s="8">
        <v>75</v>
      </c>
      <c r="J43" s="37"/>
      <c r="K43" s="87"/>
    </row>
    <row r="44" spans="1:11" ht="15">
      <c r="A44" s="4"/>
      <c r="B44" s="65" t="s">
        <v>317</v>
      </c>
      <c r="C44" s="185">
        <v>150</v>
      </c>
      <c r="D44" s="82">
        <v>0.9935999999999999</v>
      </c>
      <c r="E44" s="82">
        <v>2.4432</v>
      </c>
      <c r="F44" s="82">
        <v>7.0896</v>
      </c>
      <c r="G44" s="9">
        <v>54.36</v>
      </c>
      <c r="H44" s="82">
        <v>7.086</v>
      </c>
      <c r="I44" s="8">
        <v>75</v>
      </c>
      <c r="J44" s="37"/>
      <c r="K44" s="87"/>
    </row>
    <row r="45" spans="1:11" ht="15">
      <c r="A45" s="5" t="s">
        <v>453</v>
      </c>
      <c r="B45" s="65" t="s">
        <v>131</v>
      </c>
      <c r="C45" s="182">
        <v>250</v>
      </c>
      <c r="D45" s="9">
        <v>2.1</v>
      </c>
      <c r="E45" s="8">
        <v>5.12</v>
      </c>
      <c r="F45" s="9">
        <v>16.59</v>
      </c>
      <c r="G45" s="9">
        <v>120.75</v>
      </c>
      <c r="H45" s="8">
        <v>7.54</v>
      </c>
      <c r="I45" s="8">
        <v>76</v>
      </c>
      <c r="J45" s="52" t="s">
        <v>449</v>
      </c>
      <c r="K45" s="87"/>
    </row>
    <row r="46" spans="1:11" ht="15">
      <c r="A46" s="5"/>
      <c r="B46" s="65" t="s">
        <v>131</v>
      </c>
      <c r="C46" s="182">
        <v>200</v>
      </c>
      <c r="D46" s="9">
        <v>1.68</v>
      </c>
      <c r="E46" s="9">
        <v>4.096</v>
      </c>
      <c r="F46" s="9">
        <v>13.272</v>
      </c>
      <c r="G46" s="9">
        <v>96.6</v>
      </c>
      <c r="H46" s="9">
        <v>6.032</v>
      </c>
      <c r="I46" s="8">
        <v>76</v>
      </c>
      <c r="J46" s="37" t="s">
        <v>449</v>
      </c>
      <c r="K46" s="87"/>
    </row>
    <row r="47" spans="1:11" ht="15">
      <c r="A47" s="4"/>
      <c r="B47" s="65" t="s">
        <v>131</v>
      </c>
      <c r="C47" s="182">
        <v>150</v>
      </c>
      <c r="D47" s="9">
        <v>1.26</v>
      </c>
      <c r="E47" s="9">
        <v>3.072</v>
      </c>
      <c r="F47" s="9">
        <v>9.954</v>
      </c>
      <c r="G47" s="9">
        <v>72.45</v>
      </c>
      <c r="H47" s="9">
        <v>4.524</v>
      </c>
      <c r="I47" s="8">
        <v>76</v>
      </c>
      <c r="J47" s="37" t="s">
        <v>449</v>
      </c>
      <c r="K47" s="87"/>
    </row>
    <row r="48" spans="1:11" ht="15">
      <c r="A48" s="4"/>
      <c r="B48" s="65" t="s">
        <v>454</v>
      </c>
      <c r="C48" s="182">
        <v>250</v>
      </c>
      <c r="D48" s="9">
        <v>2</v>
      </c>
      <c r="E48" s="9">
        <v>5.11</v>
      </c>
      <c r="F48" s="9">
        <v>16.66</v>
      </c>
      <c r="G48" s="9">
        <v>121.75</v>
      </c>
      <c r="H48" s="9">
        <v>7.54</v>
      </c>
      <c r="I48" s="8">
        <v>76</v>
      </c>
      <c r="J48" s="52" t="s">
        <v>451</v>
      </c>
      <c r="K48" s="87"/>
    </row>
    <row r="49" spans="1:11" ht="15">
      <c r="A49" s="4"/>
      <c r="B49" s="65" t="s">
        <v>454</v>
      </c>
      <c r="C49" s="182">
        <v>200</v>
      </c>
      <c r="D49" s="9">
        <v>1.6</v>
      </c>
      <c r="E49" s="9">
        <v>4.088</v>
      </c>
      <c r="F49" s="9">
        <v>13.328000000000001</v>
      </c>
      <c r="G49" s="9">
        <v>97.4</v>
      </c>
      <c r="H49" s="9">
        <v>6.032</v>
      </c>
      <c r="I49" s="8">
        <v>76</v>
      </c>
      <c r="J49" s="37" t="s">
        <v>451</v>
      </c>
      <c r="K49" s="87"/>
    </row>
    <row r="50" spans="1:11" ht="15">
      <c r="A50" s="4"/>
      <c r="B50" s="65" t="s">
        <v>454</v>
      </c>
      <c r="C50" s="182">
        <v>150</v>
      </c>
      <c r="D50" s="9">
        <v>0.96</v>
      </c>
      <c r="E50" s="9">
        <v>2.4528000000000003</v>
      </c>
      <c r="F50" s="9">
        <v>7.9968</v>
      </c>
      <c r="G50" s="9">
        <v>58.44</v>
      </c>
      <c r="H50" s="9">
        <v>3.6192</v>
      </c>
      <c r="I50" s="8">
        <v>76</v>
      </c>
      <c r="J50" s="37" t="s">
        <v>451</v>
      </c>
      <c r="K50" s="87"/>
    </row>
    <row r="51" spans="1:11" ht="15">
      <c r="A51" s="5" t="s">
        <v>455</v>
      </c>
      <c r="B51" s="65" t="s">
        <v>456</v>
      </c>
      <c r="C51" s="185">
        <v>250</v>
      </c>
      <c r="D51" s="8">
        <v>2.34</v>
      </c>
      <c r="E51" s="8">
        <v>2.83</v>
      </c>
      <c r="F51" s="8">
        <v>16.64</v>
      </c>
      <c r="G51" s="9">
        <v>101.25</v>
      </c>
      <c r="H51" s="82">
        <v>12</v>
      </c>
      <c r="I51" s="8">
        <v>77</v>
      </c>
      <c r="J51" s="37"/>
      <c r="K51" s="87"/>
    </row>
    <row r="52" spans="1:11" ht="15">
      <c r="A52" s="5"/>
      <c r="B52" s="65" t="s">
        <v>456</v>
      </c>
      <c r="C52" s="185">
        <v>200</v>
      </c>
      <c r="D52" s="82">
        <v>1.872</v>
      </c>
      <c r="E52" s="82">
        <v>2.2640000000000002</v>
      </c>
      <c r="F52" s="82">
        <v>13.312000000000001</v>
      </c>
      <c r="G52" s="9">
        <v>81</v>
      </c>
      <c r="H52" s="82">
        <v>9.6</v>
      </c>
      <c r="I52" s="8">
        <v>77</v>
      </c>
      <c r="J52" s="37"/>
      <c r="K52" s="87"/>
    </row>
    <row r="53" spans="1:11" ht="15">
      <c r="A53" s="4"/>
      <c r="B53" s="65" t="s">
        <v>456</v>
      </c>
      <c r="C53" s="185">
        <v>150</v>
      </c>
      <c r="D53" s="82">
        <v>1.1232000000000002</v>
      </c>
      <c r="E53" s="82">
        <v>1.3584000000000003</v>
      </c>
      <c r="F53" s="82">
        <v>7.9872000000000005</v>
      </c>
      <c r="G53" s="9">
        <v>48.6</v>
      </c>
      <c r="H53" s="82">
        <v>5.76</v>
      </c>
      <c r="I53" s="8">
        <v>77</v>
      </c>
      <c r="J53" s="37"/>
      <c r="K53" s="87"/>
    </row>
    <row r="54" spans="1:11" ht="15">
      <c r="A54" s="5" t="s">
        <v>457</v>
      </c>
      <c r="B54" s="65" t="s">
        <v>318</v>
      </c>
      <c r="C54" s="185">
        <v>250</v>
      </c>
      <c r="D54" s="8">
        <v>3.04</v>
      </c>
      <c r="E54" s="8">
        <v>3.26</v>
      </c>
      <c r="F54" s="8">
        <v>13.93</v>
      </c>
      <c r="G54" s="9">
        <v>97.25</v>
      </c>
      <c r="H54" s="8">
        <v>7.58</v>
      </c>
      <c r="I54" s="8">
        <v>79</v>
      </c>
      <c r="J54" s="37"/>
      <c r="K54" s="87"/>
    </row>
    <row r="55" spans="1:11" ht="15">
      <c r="A55" s="5"/>
      <c r="B55" s="65" t="s">
        <v>318</v>
      </c>
      <c r="C55" s="185">
        <v>200</v>
      </c>
      <c r="D55" s="82">
        <v>2.432</v>
      </c>
      <c r="E55" s="82">
        <v>2.608</v>
      </c>
      <c r="F55" s="82">
        <v>11.144</v>
      </c>
      <c r="G55" s="9">
        <v>77.8</v>
      </c>
      <c r="H55" s="9">
        <v>6.064</v>
      </c>
      <c r="I55" s="8">
        <v>79</v>
      </c>
      <c r="J55" s="37"/>
      <c r="K55" s="87"/>
    </row>
    <row r="56" spans="1:11" ht="15">
      <c r="A56" s="4"/>
      <c r="B56" s="65" t="s">
        <v>318</v>
      </c>
      <c r="C56" s="185">
        <v>150</v>
      </c>
      <c r="D56" s="82">
        <v>1.4592</v>
      </c>
      <c r="E56" s="82">
        <v>1.5648</v>
      </c>
      <c r="F56" s="82">
        <v>6.6864</v>
      </c>
      <c r="G56" s="9">
        <v>46.68</v>
      </c>
      <c r="H56" s="9">
        <v>3.6384</v>
      </c>
      <c r="I56" s="8">
        <v>79</v>
      </c>
      <c r="J56" s="37"/>
      <c r="K56" s="87"/>
    </row>
    <row r="57" spans="1:11" ht="15">
      <c r="A57" s="5" t="s">
        <v>458</v>
      </c>
      <c r="B57" s="65" t="s">
        <v>459</v>
      </c>
      <c r="C57" s="182">
        <v>250</v>
      </c>
      <c r="D57" s="9">
        <v>2.51</v>
      </c>
      <c r="E57" s="8">
        <v>2.78</v>
      </c>
      <c r="F57" s="9">
        <v>17</v>
      </c>
      <c r="G57" s="9">
        <v>103.25</v>
      </c>
      <c r="H57" s="8">
        <v>8.25</v>
      </c>
      <c r="I57" s="8">
        <v>80</v>
      </c>
      <c r="J57" s="52" t="s">
        <v>449</v>
      </c>
      <c r="K57" s="87"/>
    </row>
    <row r="58" spans="1:11" ht="15">
      <c r="A58" s="5"/>
      <c r="B58" s="65" t="s">
        <v>459</v>
      </c>
      <c r="C58" s="182">
        <v>200</v>
      </c>
      <c r="D58" s="9">
        <v>2.0079999999999996</v>
      </c>
      <c r="E58" s="9">
        <v>2.2239999999999998</v>
      </c>
      <c r="F58" s="9">
        <v>13.6</v>
      </c>
      <c r="G58" s="9">
        <v>82.6</v>
      </c>
      <c r="H58" s="9">
        <v>6.6</v>
      </c>
      <c r="I58" s="8">
        <v>80</v>
      </c>
      <c r="J58" s="37" t="s">
        <v>449</v>
      </c>
      <c r="K58" s="87"/>
    </row>
    <row r="59" spans="1:11" ht="15">
      <c r="A59" s="4"/>
      <c r="B59" s="65" t="s">
        <v>459</v>
      </c>
      <c r="C59" s="182">
        <v>150</v>
      </c>
      <c r="D59" s="9">
        <v>1.5059999999999998</v>
      </c>
      <c r="E59" s="9">
        <v>1.668</v>
      </c>
      <c r="F59" s="9">
        <v>10.2</v>
      </c>
      <c r="G59" s="9">
        <v>61.95</v>
      </c>
      <c r="H59" s="9">
        <v>4.95</v>
      </c>
      <c r="I59" s="8">
        <v>80</v>
      </c>
      <c r="J59" s="37" t="s">
        <v>449</v>
      </c>
      <c r="K59" s="87"/>
    </row>
    <row r="60" spans="1:11" ht="15">
      <c r="A60" s="4"/>
      <c r="B60" s="65" t="s">
        <v>460</v>
      </c>
      <c r="C60" s="182">
        <v>250</v>
      </c>
      <c r="D60" s="9">
        <v>1.97</v>
      </c>
      <c r="E60" s="9">
        <v>2.73</v>
      </c>
      <c r="F60" s="9">
        <v>14.58</v>
      </c>
      <c r="G60" s="9">
        <v>90.75</v>
      </c>
      <c r="H60" s="9">
        <v>8.25</v>
      </c>
      <c r="I60" s="8">
        <v>80</v>
      </c>
      <c r="J60" s="52" t="s">
        <v>451</v>
      </c>
      <c r="K60" s="87"/>
    </row>
    <row r="61" spans="1:11" ht="15">
      <c r="A61" s="4"/>
      <c r="B61" s="65" t="s">
        <v>460</v>
      </c>
      <c r="C61" s="182">
        <v>200</v>
      </c>
      <c r="D61" s="9">
        <v>1.576</v>
      </c>
      <c r="E61" s="9">
        <v>2.1839999999999997</v>
      </c>
      <c r="F61" s="9">
        <v>11.664</v>
      </c>
      <c r="G61" s="9">
        <v>72.6</v>
      </c>
      <c r="H61" s="9">
        <v>6.6</v>
      </c>
      <c r="I61" s="8">
        <v>80</v>
      </c>
      <c r="J61" s="37" t="s">
        <v>451</v>
      </c>
      <c r="K61" s="87"/>
    </row>
    <row r="62" spans="1:11" ht="15">
      <c r="A62" s="4"/>
      <c r="B62" s="65" t="s">
        <v>460</v>
      </c>
      <c r="C62" s="182">
        <v>150</v>
      </c>
      <c r="D62" s="9">
        <v>0.9456000000000001</v>
      </c>
      <c r="E62" s="9">
        <v>1.3103999999999998</v>
      </c>
      <c r="F62" s="9">
        <v>6.998399999999999</v>
      </c>
      <c r="G62" s="9">
        <v>43.56</v>
      </c>
      <c r="H62" s="9">
        <v>3.96</v>
      </c>
      <c r="I62" s="8">
        <v>80</v>
      </c>
      <c r="J62" s="37" t="s">
        <v>451</v>
      </c>
      <c r="K62" s="87"/>
    </row>
    <row r="63" spans="1:11" ht="15">
      <c r="A63" s="4"/>
      <c r="B63" s="65" t="s">
        <v>461</v>
      </c>
      <c r="C63" s="182">
        <v>250</v>
      </c>
      <c r="D63" s="9">
        <v>2.67</v>
      </c>
      <c r="E63" s="9">
        <v>2.8</v>
      </c>
      <c r="F63" s="9">
        <v>17.14</v>
      </c>
      <c r="G63" s="9">
        <v>104.5</v>
      </c>
      <c r="H63" s="9">
        <v>8.25</v>
      </c>
      <c r="I63" s="8">
        <v>80</v>
      </c>
      <c r="J63" s="52" t="s">
        <v>462</v>
      </c>
      <c r="K63" s="87"/>
    </row>
    <row r="64" spans="1:11" ht="15">
      <c r="A64" s="4"/>
      <c r="B64" s="65" t="s">
        <v>461</v>
      </c>
      <c r="C64" s="182">
        <v>200</v>
      </c>
      <c r="D64" s="9">
        <v>2.136</v>
      </c>
      <c r="E64" s="9">
        <v>2.24</v>
      </c>
      <c r="F64" s="9">
        <v>13.712</v>
      </c>
      <c r="G64" s="9">
        <v>83.6</v>
      </c>
      <c r="H64" s="9">
        <v>6.6</v>
      </c>
      <c r="I64" s="8">
        <v>80</v>
      </c>
      <c r="J64" s="37" t="s">
        <v>462</v>
      </c>
      <c r="K64" s="87"/>
    </row>
    <row r="65" spans="1:11" ht="15">
      <c r="A65" s="4"/>
      <c r="B65" s="65" t="s">
        <v>461</v>
      </c>
      <c r="C65" s="182">
        <v>150</v>
      </c>
      <c r="D65" s="9">
        <v>1.2816000000000003</v>
      </c>
      <c r="E65" s="9">
        <v>1.3439999999999999</v>
      </c>
      <c r="F65" s="9">
        <v>8.2272</v>
      </c>
      <c r="G65" s="9">
        <v>50.16</v>
      </c>
      <c r="H65" s="9">
        <v>3.96</v>
      </c>
      <c r="I65" s="8">
        <v>80</v>
      </c>
      <c r="J65" s="37" t="s">
        <v>462</v>
      </c>
      <c r="K65" s="87"/>
    </row>
    <row r="66" spans="1:11" ht="15">
      <c r="A66" s="4"/>
      <c r="B66" s="65" t="s">
        <v>463</v>
      </c>
      <c r="C66" s="182">
        <v>250</v>
      </c>
      <c r="D66" s="9">
        <v>2.79</v>
      </c>
      <c r="E66" s="9">
        <v>3.27</v>
      </c>
      <c r="F66" s="9">
        <v>16.4</v>
      </c>
      <c r="G66" s="9">
        <v>106.25</v>
      </c>
      <c r="H66" s="9">
        <v>8.25</v>
      </c>
      <c r="I66" s="8">
        <v>80</v>
      </c>
      <c r="J66" s="52" t="s">
        <v>464</v>
      </c>
      <c r="K66" s="87"/>
    </row>
    <row r="67" spans="1:11" ht="15">
      <c r="A67" s="4"/>
      <c r="B67" s="65" t="s">
        <v>463</v>
      </c>
      <c r="C67" s="182">
        <v>200</v>
      </c>
      <c r="D67" s="9">
        <v>2.2319999999999998</v>
      </c>
      <c r="E67" s="9">
        <v>2.616</v>
      </c>
      <c r="F67" s="9">
        <v>13.12</v>
      </c>
      <c r="G67" s="9">
        <v>85</v>
      </c>
      <c r="H67" s="9">
        <v>6.6</v>
      </c>
      <c r="I67" s="8">
        <v>80</v>
      </c>
      <c r="J67" s="66" t="s">
        <v>464</v>
      </c>
      <c r="K67" s="87"/>
    </row>
    <row r="68" spans="1:11" ht="15">
      <c r="A68" s="4"/>
      <c r="B68" s="65" t="s">
        <v>463</v>
      </c>
      <c r="C68" s="182">
        <v>150</v>
      </c>
      <c r="D68" s="9">
        <v>1.3391999999999997</v>
      </c>
      <c r="E68" s="9">
        <v>1.5696</v>
      </c>
      <c r="F68" s="9">
        <v>7.871999999999999</v>
      </c>
      <c r="G68" s="9">
        <v>51</v>
      </c>
      <c r="H68" s="9">
        <v>3.96</v>
      </c>
      <c r="I68" s="8">
        <v>80</v>
      </c>
      <c r="J68" s="66" t="s">
        <v>464</v>
      </c>
      <c r="K68" s="87"/>
    </row>
    <row r="69" spans="1:11" ht="15">
      <c r="A69" s="4"/>
      <c r="B69" s="65" t="s">
        <v>465</v>
      </c>
      <c r="C69" s="182">
        <v>250</v>
      </c>
      <c r="D69" s="9">
        <v>2.18</v>
      </c>
      <c r="E69" s="9">
        <v>2.84</v>
      </c>
      <c r="F69" s="9">
        <v>14.29</v>
      </c>
      <c r="G69" s="9">
        <v>91.5</v>
      </c>
      <c r="H69" s="9">
        <v>8.25</v>
      </c>
      <c r="I69" s="8">
        <v>80</v>
      </c>
      <c r="J69" s="52" t="s">
        <v>466</v>
      </c>
      <c r="K69" s="87"/>
    </row>
    <row r="70" spans="1:11" ht="15">
      <c r="A70" s="4"/>
      <c r="B70" s="65" t="s">
        <v>465</v>
      </c>
      <c r="C70" s="182">
        <v>200</v>
      </c>
      <c r="D70" s="9">
        <v>1.744</v>
      </c>
      <c r="E70" s="9">
        <v>2.272</v>
      </c>
      <c r="F70" s="9">
        <v>11.431999999999999</v>
      </c>
      <c r="G70" s="9">
        <v>73.2</v>
      </c>
      <c r="H70" s="9">
        <v>6.6</v>
      </c>
      <c r="I70" s="8">
        <v>80</v>
      </c>
      <c r="J70" s="66" t="s">
        <v>466</v>
      </c>
      <c r="K70" s="87"/>
    </row>
    <row r="71" spans="1:11" ht="15">
      <c r="A71" s="4"/>
      <c r="B71" s="65" t="s">
        <v>465</v>
      </c>
      <c r="C71" s="182">
        <v>150</v>
      </c>
      <c r="D71" s="9">
        <v>1.0464</v>
      </c>
      <c r="E71" s="9">
        <v>1.3631999999999997</v>
      </c>
      <c r="F71" s="9">
        <v>6.8591999999999995</v>
      </c>
      <c r="G71" s="9">
        <v>43.92</v>
      </c>
      <c r="H71" s="9">
        <v>3.96</v>
      </c>
      <c r="I71" s="8">
        <v>80</v>
      </c>
      <c r="J71" s="66" t="s">
        <v>466</v>
      </c>
      <c r="K71" s="87"/>
    </row>
    <row r="72" spans="1:11" ht="15">
      <c r="A72" s="5" t="s">
        <v>467</v>
      </c>
      <c r="B72" s="65" t="s">
        <v>468</v>
      </c>
      <c r="C72" s="182">
        <v>250</v>
      </c>
      <c r="D72" s="9">
        <v>5.12</v>
      </c>
      <c r="E72" s="8">
        <v>5.34</v>
      </c>
      <c r="F72" s="9">
        <v>16.14</v>
      </c>
      <c r="G72" s="9">
        <v>133.25</v>
      </c>
      <c r="H72" s="8">
        <v>5.81</v>
      </c>
      <c r="I72" s="8">
        <v>81</v>
      </c>
      <c r="J72" s="52" t="s">
        <v>469</v>
      </c>
      <c r="K72" s="87"/>
    </row>
    <row r="73" spans="1:11" ht="15">
      <c r="A73" s="5"/>
      <c r="B73" s="65" t="s">
        <v>468</v>
      </c>
      <c r="C73" s="182">
        <v>200</v>
      </c>
      <c r="D73" s="9">
        <v>4.096</v>
      </c>
      <c r="E73" s="9">
        <v>4.272</v>
      </c>
      <c r="F73" s="9">
        <v>12.912</v>
      </c>
      <c r="G73" s="9">
        <v>106.6</v>
      </c>
      <c r="H73" s="9">
        <v>4.648</v>
      </c>
      <c r="I73" s="8">
        <v>81</v>
      </c>
      <c r="J73" s="37" t="s">
        <v>469</v>
      </c>
      <c r="K73" s="87"/>
    </row>
    <row r="74" spans="1:11" ht="15">
      <c r="A74" s="4"/>
      <c r="B74" s="65" t="s">
        <v>468</v>
      </c>
      <c r="C74" s="182">
        <v>150</v>
      </c>
      <c r="D74" s="9">
        <v>3.072</v>
      </c>
      <c r="E74" s="9">
        <v>3.204</v>
      </c>
      <c r="F74" s="9">
        <v>9.684000000000001</v>
      </c>
      <c r="G74" s="9">
        <v>79.95</v>
      </c>
      <c r="H74" s="9">
        <v>3.4859999999999993</v>
      </c>
      <c r="I74" s="8">
        <v>81</v>
      </c>
      <c r="J74" s="37" t="s">
        <v>469</v>
      </c>
      <c r="K74" s="87"/>
    </row>
    <row r="75" spans="1:11" ht="15">
      <c r="A75" s="4"/>
      <c r="B75" s="65" t="s">
        <v>470</v>
      </c>
      <c r="C75" s="182">
        <v>250</v>
      </c>
      <c r="D75" s="9">
        <v>5.49</v>
      </c>
      <c r="E75" s="9">
        <v>5.27</v>
      </c>
      <c r="F75" s="9">
        <v>16.32</v>
      </c>
      <c r="G75" s="9">
        <v>134.75</v>
      </c>
      <c r="H75" s="9">
        <v>5.81</v>
      </c>
      <c r="I75" s="8">
        <v>81</v>
      </c>
      <c r="J75" s="52" t="s">
        <v>471</v>
      </c>
      <c r="K75" s="87"/>
    </row>
    <row r="76" spans="1:11" ht="15">
      <c r="A76" s="4"/>
      <c r="B76" s="65" t="s">
        <v>470</v>
      </c>
      <c r="C76" s="182">
        <v>200</v>
      </c>
      <c r="D76" s="9">
        <v>4.392</v>
      </c>
      <c r="E76" s="9">
        <v>4.215999999999999</v>
      </c>
      <c r="F76" s="9">
        <v>13.056000000000001</v>
      </c>
      <c r="G76" s="9">
        <v>107.8</v>
      </c>
      <c r="H76" s="9">
        <v>4.648</v>
      </c>
      <c r="I76" s="8">
        <v>81</v>
      </c>
      <c r="J76" s="66" t="s">
        <v>471</v>
      </c>
      <c r="K76" s="87"/>
    </row>
    <row r="77" spans="1:11" ht="15">
      <c r="A77" s="4"/>
      <c r="B77" s="65" t="s">
        <v>470</v>
      </c>
      <c r="C77" s="182">
        <v>150</v>
      </c>
      <c r="D77" s="9">
        <v>2.6352</v>
      </c>
      <c r="E77" s="9">
        <v>2.5295999999999994</v>
      </c>
      <c r="F77" s="9">
        <v>7.833600000000001</v>
      </c>
      <c r="G77" s="9">
        <v>64.68</v>
      </c>
      <c r="H77" s="9">
        <v>2.7887999999999997</v>
      </c>
      <c r="I77" s="8">
        <v>81</v>
      </c>
      <c r="J77" s="66" t="s">
        <v>471</v>
      </c>
      <c r="K77" s="87"/>
    </row>
    <row r="78" spans="1:11" ht="15">
      <c r="A78" s="5" t="s">
        <v>472</v>
      </c>
      <c r="B78" s="65" t="s">
        <v>473</v>
      </c>
      <c r="C78" s="182">
        <v>250</v>
      </c>
      <c r="D78" s="9">
        <v>2.68</v>
      </c>
      <c r="E78" s="8">
        <v>2.84</v>
      </c>
      <c r="F78" s="9">
        <v>17.14</v>
      </c>
      <c r="G78" s="9">
        <v>104.75</v>
      </c>
      <c r="H78" s="8">
        <v>8.25</v>
      </c>
      <c r="I78" s="8">
        <v>82</v>
      </c>
      <c r="J78" s="52" t="s">
        <v>474</v>
      </c>
      <c r="K78" s="87"/>
    </row>
    <row r="79" spans="1:11" ht="15">
      <c r="A79" s="5"/>
      <c r="B79" s="65" t="s">
        <v>473</v>
      </c>
      <c r="C79" s="182">
        <v>200</v>
      </c>
      <c r="D79" s="9">
        <v>2.144</v>
      </c>
      <c r="E79" s="9">
        <v>2.272</v>
      </c>
      <c r="F79" s="9">
        <v>13.712</v>
      </c>
      <c r="G79" s="9">
        <v>83.8</v>
      </c>
      <c r="H79" s="9">
        <v>6.6</v>
      </c>
      <c r="I79" s="8">
        <v>82</v>
      </c>
      <c r="J79" s="66" t="s">
        <v>474</v>
      </c>
      <c r="K79" s="87"/>
    </row>
    <row r="80" spans="1:11" ht="15">
      <c r="A80" s="4"/>
      <c r="B80" s="65" t="s">
        <v>473</v>
      </c>
      <c r="C80" s="182">
        <v>150</v>
      </c>
      <c r="D80" s="9">
        <v>1.608</v>
      </c>
      <c r="E80" s="9">
        <v>1.704</v>
      </c>
      <c r="F80" s="9">
        <v>10.283999999999999</v>
      </c>
      <c r="G80" s="9">
        <v>62.85</v>
      </c>
      <c r="H80" s="9">
        <v>4.95</v>
      </c>
      <c r="I80" s="8">
        <v>82</v>
      </c>
      <c r="J80" s="66" t="s">
        <v>474</v>
      </c>
      <c r="K80" s="87"/>
    </row>
    <row r="81" spans="1:11" ht="15">
      <c r="A81" s="4"/>
      <c r="B81" s="65" t="s">
        <v>475</v>
      </c>
      <c r="C81" s="182">
        <v>250</v>
      </c>
      <c r="D81" s="9">
        <v>2.68</v>
      </c>
      <c r="E81" s="9">
        <v>2.84</v>
      </c>
      <c r="F81" s="9">
        <v>17.14</v>
      </c>
      <c r="G81" s="9">
        <v>104.75</v>
      </c>
      <c r="H81" s="9">
        <v>8.25</v>
      </c>
      <c r="I81" s="8">
        <v>82</v>
      </c>
      <c r="J81" s="52" t="s">
        <v>476</v>
      </c>
      <c r="K81" s="87"/>
    </row>
    <row r="82" spans="1:11" ht="15">
      <c r="A82" s="4"/>
      <c r="B82" s="65" t="s">
        <v>475</v>
      </c>
      <c r="C82" s="182">
        <v>200</v>
      </c>
      <c r="D82" s="9">
        <v>2.144</v>
      </c>
      <c r="E82" s="9">
        <v>2.272</v>
      </c>
      <c r="F82" s="9">
        <v>13.712</v>
      </c>
      <c r="G82" s="9">
        <v>83.8</v>
      </c>
      <c r="H82" s="9">
        <v>6.6</v>
      </c>
      <c r="I82" s="8">
        <v>82</v>
      </c>
      <c r="J82" s="66" t="s">
        <v>476</v>
      </c>
      <c r="K82" s="87"/>
    </row>
    <row r="83" spans="1:11" ht="15">
      <c r="A83" s="4"/>
      <c r="B83" s="65" t="s">
        <v>475</v>
      </c>
      <c r="C83" s="182">
        <v>150</v>
      </c>
      <c r="D83" s="9">
        <v>1.2864</v>
      </c>
      <c r="E83" s="9">
        <v>1.704</v>
      </c>
      <c r="F83" s="9">
        <v>8.2272</v>
      </c>
      <c r="G83" s="9">
        <v>50.28</v>
      </c>
      <c r="H83" s="9">
        <v>4.95</v>
      </c>
      <c r="I83" s="8">
        <v>82</v>
      </c>
      <c r="J83" s="66" t="s">
        <v>476</v>
      </c>
      <c r="K83" s="87"/>
    </row>
    <row r="84" spans="1:11" ht="15">
      <c r="A84" s="4"/>
      <c r="B84" s="65" t="s">
        <v>477</v>
      </c>
      <c r="C84" s="182">
        <v>250</v>
      </c>
      <c r="D84" s="9">
        <v>2.86</v>
      </c>
      <c r="E84" s="9">
        <v>2.84</v>
      </c>
      <c r="F84" s="9">
        <v>16.83</v>
      </c>
      <c r="G84" s="9">
        <v>106.5</v>
      </c>
      <c r="H84" s="9">
        <v>8.25</v>
      </c>
      <c r="I84" s="8">
        <v>82</v>
      </c>
      <c r="J84" s="52" t="s">
        <v>478</v>
      </c>
      <c r="K84" s="87"/>
    </row>
    <row r="85" spans="1:11" ht="15">
      <c r="A85" s="4"/>
      <c r="B85" s="65" t="s">
        <v>477</v>
      </c>
      <c r="C85" s="182">
        <v>200</v>
      </c>
      <c r="D85" s="9">
        <v>2.288</v>
      </c>
      <c r="E85" s="9">
        <v>2.272</v>
      </c>
      <c r="F85" s="9">
        <v>13.463999999999999</v>
      </c>
      <c r="G85" s="9">
        <v>85.2</v>
      </c>
      <c r="H85" s="9">
        <v>6.6</v>
      </c>
      <c r="I85" s="8">
        <v>82</v>
      </c>
      <c r="J85" s="66" t="s">
        <v>478</v>
      </c>
      <c r="K85" s="87"/>
    </row>
    <row r="86" spans="1:11" ht="15">
      <c r="A86" s="4"/>
      <c r="B86" s="65" t="s">
        <v>477</v>
      </c>
      <c r="C86" s="182">
        <v>150</v>
      </c>
      <c r="D86" s="9">
        <v>1.3727999999999998</v>
      </c>
      <c r="E86" s="9">
        <v>1.3631999999999997</v>
      </c>
      <c r="F86" s="9">
        <v>8.078399999999998</v>
      </c>
      <c r="G86" s="9">
        <v>51.12</v>
      </c>
      <c r="H86" s="9">
        <v>3.96</v>
      </c>
      <c r="I86" s="8">
        <v>82</v>
      </c>
      <c r="J86" s="66" t="s">
        <v>478</v>
      </c>
      <c r="K86" s="87"/>
    </row>
    <row r="87" spans="1:11" ht="30.75">
      <c r="A87" s="5" t="s">
        <v>479</v>
      </c>
      <c r="B87" s="65" t="s">
        <v>319</v>
      </c>
      <c r="C87" s="182">
        <v>275</v>
      </c>
      <c r="D87" s="9">
        <v>6.63</v>
      </c>
      <c r="E87" s="8">
        <v>5.18</v>
      </c>
      <c r="F87" s="9">
        <v>15.44</v>
      </c>
      <c r="G87" s="9">
        <v>135</v>
      </c>
      <c r="H87" s="8">
        <v>11.2</v>
      </c>
      <c r="I87" s="8">
        <v>83</v>
      </c>
      <c r="J87" s="52" t="s">
        <v>480</v>
      </c>
      <c r="K87" s="87"/>
    </row>
    <row r="88" spans="1:11" ht="30.75">
      <c r="A88" s="5"/>
      <c r="B88" s="65" t="s">
        <v>319</v>
      </c>
      <c r="C88" s="182">
        <v>220</v>
      </c>
      <c r="D88" s="9">
        <v>5.303999999999999</v>
      </c>
      <c r="E88" s="9">
        <v>4.144</v>
      </c>
      <c r="F88" s="9">
        <v>12.351999999999999</v>
      </c>
      <c r="G88" s="9">
        <v>108</v>
      </c>
      <c r="H88" s="9">
        <v>8.96</v>
      </c>
      <c r="I88" s="8">
        <v>83</v>
      </c>
      <c r="J88" s="66" t="s">
        <v>480</v>
      </c>
      <c r="K88" s="87"/>
    </row>
    <row r="89" spans="1:11" ht="30.75">
      <c r="A89" s="4"/>
      <c r="B89" s="65" t="s">
        <v>319</v>
      </c>
      <c r="C89" s="182">
        <v>162</v>
      </c>
      <c r="D89" s="9">
        <v>3.9779999999999998</v>
      </c>
      <c r="E89" s="9">
        <v>3.1079999999999997</v>
      </c>
      <c r="F89" s="9">
        <v>9.264</v>
      </c>
      <c r="G89" s="9">
        <v>81</v>
      </c>
      <c r="H89" s="9">
        <v>6.72</v>
      </c>
      <c r="I89" s="8">
        <v>83</v>
      </c>
      <c r="J89" s="66" t="s">
        <v>480</v>
      </c>
      <c r="K89" s="87"/>
    </row>
    <row r="90" spans="1:11" ht="30.75">
      <c r="A90" s="4"/>
      <c r="B90" s="65" t="s">
        <v>320</v>
      </c>
      <c r="C90" s="182">
        <v>275</v>
      </c>
      <c r="D90" s="9">
        <v>5.25</v>
      </c>
      <c r="E90" s="9">
        <v>4.72</v>
      </c>
      <c r="F90" s="9">
        <v>16.6</v>
      </c>
      <c r="G90" s="9">
        <v>129.75</v>
      </c>
      <c r="H90" s="9">
        <v>11.08</v>
      </c>
      <c r="I90" s="8">
        <v>83</v>
      </c>
      <c r="J90" s="52" t="s">
        <v>481</v>
      </c>
      <c r="K90" s="87"/>
    </row>
    <row r="91" spans="1:11" ht="30.75">
      <c r="A91" s="4"/>
      <c r="B91" s="65" t="s">
        <v>320</v>
      </c>
      <c r="C91" s="182">
        <v>220</v>
      </c>
      <c r="D91" s="9">
        <v>4.2</v>
      </c>
      <c r="E91" s="9">
        <v>3.7759999999999994</v>
      </c>
      <c r="F91" s="9">
        <v>13.28</v>
      </c>
      <c r="G91" s="9">
        <v>103.8</v>
      </c>
      <c r="H91" s="9">
        <v>8.863999999999999</v>
      </c>
      <c r="I91" s="8">
        <v>83</v>
      </c>
      <c r="J91" s="66" t="s">
        <v>481</v>
      </c>
      <c r="K91" s="87"/>
    </row>
    <row r="92" spans="1:11" ht="30.75">
      <c r="A92" s="4"/>
      <c r="B92" s="65" t="s">
        <v>320</v>
      </c>
      <c r="C92" s="182">
        <v>162</v>
      </c>
      <c r="D92" s="9">
        <v>2.52</v>
      </c>
      <c r="E92" s="9">
        <v>2.2655999999999996</v>
      </c>
      <c r="F92" s="9">
        <v>7.968</v>
      </c>
      <c r="G92" s="9">
        <v>62.28</v>
      </c>
      <c r="H92" s="9">
        <v>5.3184</v>
      </c>
      <c r="I92" s="8">
        <v>85</v>
      </c>
      <c r="J92" s="66" t="s">
        <v>481</v>
      </c>
      <c r="K92" s="87"/>
    </row>
    <row r="93" spans="1:11" ht="15">
      <c r="A93" s="5" t="s">
        <v>482</v>
      </c>
      <c r="B93" s="65" t="s">
        <v>7</v>
      </c>
      <c r="C93" s="182">
        <v>275</v>
      </c>
      <c r="D93" s="9">
        <v>2.1</v>
      </c>
      <c r="E93" s="8">
        <v>3.36</v>
      </c>
      <c r="F93" s="9">
        <v>12.14</v>
      </c>
      <c r="G93" s="9">
        <v>87.25</v>
      </c>
      <c r="H93" s="8">
        <v>5.75</v>
      </c>
      <c r="I93" s="8">
        <v>85</v>
      </c>
      <c r="J93" s="37"/>
      <c r="K93" s="87"/>
    </row>
    <row r="94" spans="1:11" ht="15">
      <c r="A94" s="5"/>
      <c r="B94" s="65" t="s">
        <v>7</v>
      </c>
      <c r="C94" s="182">
        <v>220</v>
      </c>
      <c r="D94" s="9">
        <v>1.68</v>
      </c>
      <c r="E94" s="9">
        <v>2.6879999999999997</v>
      </c>
      <c r="F94" s="9">
        <v>9.712</v>
      </c>
      <c r="G94" s="9">
        <v>69.8</v>
      </c>
      <c r="H94" s="9">
        <v>4.6</v>
      </c>
      <c r="I94" s="8">
        <v>85</v>
      </c>
      <c r="J94" s="37"/>
      <c r="K94" s="87"/>
    </row>
    <row r="95" spans="1:11" ht="15">
      <c r="A95" s="4"/>
      <c r="B95" s="65" t="s">
        <v>7</v>
      </c>
      <c r="C95" s="182">
        <v>162</v>
      </c>
      <c r="D95" s="9">
        <v>1.26</v>
      </c>
      <c r="E95" s="9">
        <v>2.016</v>
      </c>
      <c r="F95" s="9">
        <v>7.284</v>
      </c>
      <c r="G95" s="9">
        <v>52.35</v>
      </c>
      <c r="H95" s="9">
        <v>3.45</v>
      </c>
      <c r="I95" s="8">
        <v>85</v>
      </c>
      <c r="J95" s="37"/>
      <c r="K95" s="87"/>
    </row>
    <row r="96" spans="1:11" ht="15">
      <c r="A96" s="5" t="s">
        <v>483</v>
      </c>
      <c r="B96" s="65" t="s">
        <v>484</v>
      </c>
      <c r="C96" s="185">
        <v>250</v>
      </c>
      <c r="D96" s="8">
        <v>2.21</v>
      </c>
      <c r="E96" s="8">
        <v>5.07</v>
      </c>
      <c r="F96" s="8">
        <v>11.92</v>
      </c>
      <c r="G96" s="9">
        <v>102.25</v>
      </c>
      <c r="H96" s="8">
        <v>0.5</v>
      </c>
      <c r="I96" s="8">
        <v>86</v>
      </c>
      <c r="J96" s="37"/>
      <c r="K96" s="87"/>
    </row>
    <row r="97" spans="1:11" ht="15">
      <c r="A97" s="5"/>
      <c r="B97" s="65" t="s">
        <v>484</v>
      </c>
      <c r="C97" s="185">
        <v>200</v>
      </c>
      <c r="D97" s="82">
        <v>1.7680000000000002</v>
      </c>
      <c r="E97" s="82">
        <v>4.056</v>
      </c>
      <c r="F97" s="82">
        <v>9.536</v>
      </c>
      <c r="G97" s="9">
        <v>81.8</v>
      </c>
      <c r="H97" s="9">
        <v>0.4</v>
      </c>
      <c r="I97" s="8">
        <v>86</v>
      </c>
      <c r="J97" s="37"/>
      <c r="K97" s="87"/>
    </row>
    <row r="98" spans="1:11" ht="15">
      <c r="A98" s="4"/>
      <c r="B98" s="65" t="s">
        <v>484</v>
      </c>
      <c r="C98" s="185">
        <v>150</v>
      </c>
      <c r="D98" s="82">
        <v>1.0608000000000002</v>
      </c>
      <c r="E98" s="82">
        <v>2.4335999999999998</v>
      </c>
      <c r="F98" s="82">
        <v>5.7216</v>
      </c>
      <c r="G98" s="9">
        <v>49.08</v>
      </c>
      <c r="H98" s="9">
        <v>0.24</v>
      </c>
      <c r="I98" s="8">
        <v>86</v>
      </c>
      <c r="J98" s="37"/>
      <c r="K98" s="87"/>
    </row>
    <row r="99" spans="1:11" ht="15">
      <c r="A99" s="5" t="s">
        <v>485</v>
      </c>
      <c r="B99" s="65" t="s">
        <v>321</v>
      </c>
      <c r="C99" s="185">
        <v>250</v>
      </c>
      <c r="D99" s="8">
        <v>8.6</v>
      </c>
      <c r="E99" s="8">
        <v>8.41</v>
      </c>
      <c r="F99" s="8">
        <v>14.33</v>
      </c>
      <c r="G99" s="9">
        <v>167.25</v>
      </c>
      <c r="H99" s="8">
        <v>9.11</v>
      </c>
      <c r="I99" s="8">
        <v>87</v>
      </c>
      <c r="J99" s="37"/>
      <c r="K99" s="87"/>
    </row>
    <row r="100" spans="1:11" ht="15">
      <c r="A100" s="5"/>
      <c r="B100" s="65" t="s">
        <v>321</v>
      </c>
      <c r="C100" s="185">
        <v>200</v>
      </c>
      <c r="D100" s="82">
        <v>6.88</v>
      </c>
      <c r="E100" s="82">
        <v>6.728000000000001</v>
      </c>
      <c r="F100" s="82">
        <v>11.464</v>
      </c>
      <c r="G100" s="9">
        <v>133.8</v>
      </c>
      <c r="H100" s="9">
        <v>7.288</v>
      </c>
      <c r="I100" s="8">
        <v>87</v>
      </c>
      <c r="J100" s="37"/>
      <c r="K100" s="87"/>
    </row>
    <row r="101" spans="1:11" ht="15">
      <c r="A101" s="4"/>
      <c r="B101" s="65" t="s">
        <v>321</v>
      </c>
      <c r="C101" s="185">
        <v>150</v>
      </c>
      <c r="D101" s="82">
        <v>4.128</v>
      </c>
      <c r="E101" s="82">
        <v>4.0368</v>
      </c>
      <c r="F101" s="82">
        <v>6.8784</v>
      </c>
      <c r="G101" s="9">
        <v>80.28</v>
      </c>
      <c r="H101" s="9">
        <v>4.3728</v>
      </c>
      <c r="I101" s="8">
        <v>87</v>
      </c>
      <c r="J101" s="37"/>
      <c r="K101" s="87"/>
    </row>
    <row r="102" spans="1:11" ht="15">
      <c r="A102" s="5" t="s">
        <v>486</v>
      </c>
      <c r="B102" s="65" t="s">
        <v>487</v>
      </c>
      <c r="C102" s="185">
        <v>250</v>
      </c>
      <c r="D102" s="8">
        <v>8.72</v>
      </c>
      <c r="E102" s="8">
        <v>8.33</v>
      </c>
      <c r="F102" s="8">
        <v>25.88</v>
      </c>
      <c r="G102" s="9">
        <v>213.25</v>
      </c>
      <c r="H102" s="8">
        <v>1.3</v>
      </c>
      <c r="I102" s="8">
        <v>89</v>
      </c>
      <c r="J102" s="37"/>
      <c r="K102" s="87"/>
    </row>
    <row r="103" spans="1:11" ht="15">
      <c r="A103" s="5"/>
      <c r="B103" s="65" t="s">
        <v>487</v>
      </c>
      <c r="C103" s="185">
        <v>200</v>
      </c>
      <c r="D103" s="82">
        <v>6.976</v>
      </c>
      <c r="E103" s="82">
        <v>6.664000000000001</v>
      </c>
      <c r="F103" s="82">
        <v>20.704</v>
      </c>
      <c r="G103" s="9">
        <v>170.6</v>
      </c>
      <c r="H103" s="82">
        <v>1.04</v>
      </c>
      <c r="I103" s="8">
        <v>89</v>
      </c>
      <c r="J103" s="37"/>
      <c r="K103" s="87"/>
    </row>
    <row r="104" spans="1:11" ht="15">
      <c r="A104" s="4"/>
      <c r="B104" s="65" t="s">
        <v>487</v>
      </c>
      <c r="C104" s="185">
        <v>150</v>
      </c>
      <c r="D104" s="82">
        <v>4.1856</v>
      </c>
      <c r="E104" s="82">
        <v>3.9984</v>
      </c>
      <c r="F104" s="82">
        <v>12.4224</v>
      </c>
      <c r="G104" s="9">
        <v>102.36</v>
      </c>
      <c r="H104" s="82">
        <v>0.78</v>
      </c>
      <c r="I104" s="8">
        <v>89</v>
      </c>
      <c r="J104" s="37"/>
      <c r="K104" s="87"/>
    </row>
    <row r="105" spans="1:11" ht="15">
      <c r="A105" s="5" t="s">
        <v>488</v>
      </c>
      <c r="B105" s="65" t="s">
        <v>529</v>
      </c>
      <c r="C105" s="185">
        <v>250</v>
      </c>
      <c r="D105" s="8">
        <v>6.04</v>
      </c>
      <c r="E105" s="8">
        <v>6.62</v>
      </c>
      <c r="F105" s="8">
        <v>18.02</v>
      </c>
      <c r="G105" s="9">
        <v>155.75</v>
      </c>
      <c r="H105" s="8">
        <v>1.22</v>
      </c>
      <c r="I105" s="8">
        <v>90</v>
      </c>
      <c r="J105" s="37"/>
      <c r="K105" s="87"/>
    </row>
    <row r="106" spans="1:11" ht="15">
      <c r="A106" s="5"/>
      <c r="B106" s="65" t="s">
        <v>529</v>
      </c>
      <c r="C106" s="185">
        <v>200</v>
      </c>
      <c r="D106" s="82">
        <v>4.832</v>
      </c>
      <c r="E106" s="82">
        <v>5.296</v>
      </c>
      <c r="F106" s="82">
        <v>14.416</v>
      </c>
      <c r="G106" s="9">
        <v>124.6</v>
      </c>
      <c r="H106" s="82">
        <v>0.976</v>
      </c>
      <c r="I106" s="8">
        <v>90</v>
      </c>
      <c r="J106" s="37"/>
      <c r="K106" s="87"/>
    </row>
    <row r="107" spans="1:11" ht="15">
      <c r="A107" s="4"/>
      <c r="B107" s="65" t="s">
        <v>529</v>
      </c>
      <c r="C107" s="185">
        <v>150</v>
      </c>
      <c r="D107" s="82">
        <v>2.8991999999999996</v>
      </c>
      <c r="E107" s="82">
        <v>3.1776000000000004</v>
      </c>
      <c r="F107" s="82">
        <v>8.6496</v>
      </c>
      <c r="G107" s="9">
        <v>74.76</v>
      </c>
      <c r="H107" s="82">
        <v>0.732</v>
      </c>
      <c r="I107" s="8">
        <v>90</v>
      </c>
      <c r="J107" s="37"/>
      <c r="K107" s="87"/>
    </row>
    <row r="108" spans="1:11" ht="15">
      <c r="A108" s="5" t="s">
        <v>489</v>
      </c>
      <c r="B108" s="65" t="s">
        <v>490</v>
      </c>
      <c r="C108" s="182">
        <v>250</v>
      </c>
      <c r="D108" s="9">
        <v>7.56</v>
      </c>
      <c r="E108" s="9">
        <v>7</v>
      </c>
      <c r="F108" s="9">
        <v>22.81</v>
      </c>
      <c r="G108" s="9">
        <v>184.5</v>
      </c>
      <c r="H108" s="8">
        <v>1.14</v>
      </c>
      <c r="I108" s="8">
        <v>93</v>
      </c>
      <c r="J108" s="52" t="s">
        <v>491</v>
      </c>
      <c r="K108" s="87"/>
    </row>
    <row r="109" spans="1:11" ht="15">
      <c r="A109" s="5"/>
      <c r="B109" s="65" t="s">
        <v>490</v>
      </c>
      <c r="C109" s="182">
        <v>200</v>
      </c>
      <c r="D109" s="9">
        <v>6.048</v>
      </c>
      <c r="E109" s="9">
        <v>5.6</v>
      </c>
      <c r="F109" s="9">
        <v>18.248</v>
      </c>
      <c r="G109" s="9">
        <v>147.6</v>
      </c>
      <c r="H109" s="9">
        <v>0.9119999999999999</v>
      </c>
      <c r="I109" s="8">
        <v>93</v>
      </c>
      <c r="J109" s="66" t="s">
        <v>491</v>
      </c>
      <c r="K109" s="87"/>
    </row>
    <row r="110" spans="1:11" ht="15">
      <c r="A110" s="4"/>
      <c r="B110" s="65" t="s">
        <v>490</v>
      </c>
      <c r="C110" s="182">
        <v>150</v>
      </c>
      <c r="D110" s="9">
        <v>4.536</v>
      </c>
      <c r="E110" s="9">
        <v>4.2</v>
      </c>
      <c r="F110" s="9">
        <v>13.686</v>
      </c>
      <c r="G110" s="9">
        <v>110.7</v>
      </c>
      <c r="H110" s="9">
        <v>0.6839999999999999</v>
      </c>
      <c r="I110" s="8">
        <v>93</v>
      </c>
      <c r="J110" s="66" t="s">
        <v>491</v>
      </c>
      <c r="K110" s="87"/>
    </row>
    <row r="111" spans="1:11" ht="15">
      <c r="A111" s="4"/>
      <c r="B111" s="65" t="s">
        <v>492</v>
      </c>
      <c r="C111" s="182">
        <v>250</v>
      </c>
      <c r="D111" s="9">
        <v>7.19</v>
      </c>
      <c r="E111" s="8">
        <v>6.52</v>
      </c>
      <c r="F111" s="9">
        <v>23.55</v>
      </c>
      <c r="G111" s="9">
        <v>181.5</v>
      </c>
      <c r="H111" s="8">
        <v>1.14</v>
      </c>
      <c r="I111" s="8">
        <v>93</v>
      </c>
      <c r="J111" s="52" t="s">
        <v>493</v>
      </c>
      <c r="K111" s="87"/>
    </row>
    <row r="112" spans="1:11" ht="15">
      <c r="A112" s="4"/>
      <c r="B112" s="65" t="s">
        <v>492</v>
      </c>
      <c r="C112" s="182">
        <v>200</v>
      </c>
      <c r="D112" s="9">
        <v>5.752</v>
      </c>
      <c r="E112" s="9">
        <v>5.216</v>
      </c>
      <c r="F112" s="9">
        <v>18.84</v>
      </c>
      <c r="G112" s="9">
        <v>145.2</v>
      </c>
      <c r="H112" s="9">
        <v>0.9119999999999999</v>
      </c>
      <c r="I112" s="8">
        <v>93</v>
      </c>
      <c r="J112" s="66" t="s">
        <v>493</v>
      </c>
      <c r="K112" s="87"/>
    </row>
    <row r="113" spans="1:11" ht="15">
      <c r="A113" s="4"/>
      <c r="B113" s="65" t="s">
        <v>492</v>
      </c>
      <c r="C113" s="182">
        <v>150</v>
      </c>
      <c r="D113" s="9">
        <v>4.314</v>
      </c>
      <c r="E113" s="9">
        <v>3.912</v>
      </c>
      <c r="F113" s="9">
        <v>14.13</v>
      </c>
      <c r="G113" s="9">
        <v>108.9</v>
      </c>
      <c r="H113" s="9">
        <v>0.6839999999999999</v>
      </c>
      <c r="I113" s="8">
        <v>93</v>
      </c>
      <c r="J113" s="66" t="s">
        <v>493</v>
      </c>
      <c r="K113" s="87"/>
    </row>
    <row r="114" spans="1:11" ht="15">
      <c r="A114" s="4"/>
      <c r="B114" s="65" t="s">
        <v>494</v>
      </c>
      <c r="C114" s="182">
        <v>250</v>
      </c>
      <c r="D114" s="9">
        <v>7.19</v>
      </c>
      <c r="E114" s="8">
        <v>6.52</v>
      </c>
      <c r="F114" s="9">
        <v>23.55</v>
      </c>
      <c r="G114" s="9">
        <v>181.5</v>
      </c>
      <c r="H114" s="8">
        <v>1.14</v>
      </c>
      <c r="I114" s="8">
        <v>93</v>
      </c>
      <c r="J114" s="52" t="s">
        <v>474</v>
      </c>
      <c r="K114" s="87"/>
    </row>
    <row r="115" spans="1:11" ht="15">
      <c r="A115" s="4"/>
      <c r="B115" s="65" t="s">
        <v>494</v>
      </c>
      <c r="C115" s="182">
        <v>200</v>
      </c>
      <c r="D115" s="9">
        <v>5.752</v>
      </c>
      <c r="E115" s="9">
        <v>5.216</v>
      </c>
      <c r="F115" s="9">
        <v>18.84</v>
      </c>
      <c r="G115" s="9">
        <v>145.2</v>
      </c>
      <c r="H115" s="9">
        <v>0.9119999999999999</v>
      </c>
      <c r="I115" s="8">
        <v>93</v>
      </c>
      <c r="J115" s="66" t="s">
        <v>474</v>
      </c>
      <c r="K115" s="87"/>
    </row>
    <row r="116" spans="1:17" ht="15">
      <c r="A116" s="4"/>
      <c r="B116" s="65" t="s">
        <v>494</v>
      </c>
      <c r="C116" s="182">
        <v>150</v>
      </c>
      <c r="D116" s="9">
        <v>4.314</v>
      </c>
      <c r="E116" s="9">
        <v>3.912</v>
      </c>
      <c r="F116" s="9">
        <v>14.13</v>
      </c>
      <c r="G116" s="9">
        <v>108.9</v>
      </c>
      <c r="H116" s="9">
        <v>0.6839999999999999</v>
      </c>
      <c r="I116" s="8">
        <v>93</v>
      </c>
      <c r="J116" s="66" t="s">
        <v>474</v>
      </c>
      <c r="K116" s="87"/>
      <c r="M116" s="4">
        <v>27.81</v>
      </c>
      <c r="N116" s="4">
        <v>25.82</v>
      </c>
      <c r="O116" s="4">
        <v>91.76</v>
      </c>
      <c r="P116" s="4">
        <v>4.55</v>
      </c>
      <c r="Q116" s="4">
        <v>711</v>
      </c>
    </row>
    <row r="117" spans="1:17" ht="15">
      <c r="A117" s="5" t="s">
        <v>495</v>
      </c>
      <c r="B117" s="65" t="s">
        <v>496</v>
      </c>
      <c r="C117" s="182">
        <v>250</v>
      </c>
      <c r="D117" s="9">
        <v>6.02</v>
      </c>
      <c r="E117" s="9">
        <v>6.35</v>
      </c>
      <c r="F117" s="9">
        <v>21.04</v>
      </c>
      <c r="G117" s="9">
        <v>165.5</v>
      </c>
      <c r="H117" s="8">
        <v>1.14</v>
      </c>
      <c r="I117" s="8">
        <v>94</v>
      </c>
      <c r="J117" s="52" t="s">
        <v>451</v>
      </c>
      <c r="K117" s="87"/>
      <c r="M117" s="3">
        <f>SUM(M116/4)</f>
        <v>6.9525</v>
      </c>
      <c r="N117" s="3">
        <f>SUM(N116/4)</f>
        <v>6.455</v>
      </c>
      <c r="O117" s="3">
        <f>SUM(O116/4)</f>
        <v>22.94</v>
      </c>
      <c r="P117" s="3">
        <f>SUM(P116/4)</f>
        <v>1.1375</v>
      </c>
      <c r="Q117" s="3">
        <f>SUM(Q116/4)</f>
        <v>177.75</v>
      </c>
    </row>
    <row r="118" spans="1:17" ht="15">
      <c r="A118" s="5"/>
      <c r="B118" s="65" t="s">
        <v>496</v>
      </c>
      <c r="C118" s="182">
        <v>200</v>
      </c>
      <c r="D118" s="9">
        <v>4.816</v>
      </c>
      <c r="E118" s="9">
        <v>5.08</v>
      </c>
      <c r="F118" s="9">
        <v>16.832</v>
      </c>
      <c r="G118" s="9">
        <v>132.4</v>
      </c>
      <c r="H118" s="9">
        <v>0.9119999999999999</v>
      </c>
      <c r="I118" s="8">
        <v>94</v>
      </c>
      <c r="J118" s="66" t="s">
        <v>451</v>
      </c>
      <c r="K118" s="87"/>
      <c r="M118" s="3">
        <f>SUM(M116/5)</f>
        <v>5.561999999999999</v>
      </c>
      <c r="N118" s="3">
        <f>SUM(N116/5)</f>
        <v>5.164</v>
      </c>
      <c r="O118" s="3">
        <f>SUM(O116/5)</f>
        <v>18.352</v>
      </c>
      <c r="P118" s="3">
        <f>SUM(P116/5)</f>
        <v>0.9099999999999999</v>
      </c>
      <c r="Q118" s="3">
        <f>SUM(Q116/5)</f>
        <v>142.2</v>
      </c>
    </row>
    <row r="119" spans="1:17" ht="15">
      <c r="A119" s="4"/>
      <c r="B119" s="65" t="s">
        <v>496</v>
      </c>
      <c r="C119" s="182">
        <v>150</v>
      </c>
      <c r="D119" s="9">
        <v>3.6119999999999997</v>
      </c>
      <c r="E119" s="9">
        <v>3.81</v>
      </c>
      <c r="F119" s="9">
        <v>12.624</v>
      </c>
      <c r="G119" s="9">
        <v>99.3</v>
      </c>
      <c r="H119" s="9">
        <v>0.6839999999999999</v>
      </c>
      <c r="I119" s="8">
        <v>94</v>
      </c>
      <c r="J119" s="66" t="s">
        <v>451</v>
      </c>
      <c r="K119" s="87"/>
      <c r="M119" s="3">
        <f>SUM(M116/100*15)</f>
        <v>4.1715</v>
      </c>
      <c r="N119" s="3">
        <f>SUM(N116/100*15)</f>
        <v>3.8729999999999998</v>
      </c>
      <c r="O119" s="3">
        <f>SUM(O116/100*15)</f>
        <v>13.764000000000001</v>
      </c>
      <c r="P119" s="3">
        <f>SUM(P116/100*15)</f>
        <v>0.6825</v>
      </c>
      <c r="Q119" s="3">
        <f>SUM(Q116/100*15)</f>
        <v>106.65</v>
      </c>
    </row>
    <row r="120" spans="1:14" ht="15">
      <c r="A120" s="4"/>
      <c r="B120" s="65" t="s">
        <v>497</v>
      </c>
      <c r="C120" s="182">
        <v>250</v>
      </c>
      <c r="D120" s="9">
        <v>7.4625</v>
      </c>
      <c r="E120" s="8">
        <v>6.8475</v>
      </c>
      <c r="F120" s="9">
        <v>21.3525</v>
      </c>
      <c r="G120" s="9">
        <v>177</v>
      </c>
      <c r="H120" s="8">
        <v>1.14</v>
      </c>
      <c r="I120" s="8">
        <v>94</v>
      </c>
      <c r="J120" s="52" t="s">
        <v>498</v>
      </c>
      <c r="K120" s="87"/>
      <c r="N120" s="3">
        <v>1.14</v>
      </c>
    </row>
    <row r="121" spans="1:14" ht="15">
      <c r="A121" s="4"/>
      <c r="B121" s="65" t="s">
        <v>497</v>
      </c>
      <c r="C121" s="182">
        <v>200</v>
      </c>
      <c r="D121" s="9">
        <v>5.97</v>
      </c>
      <c r="E121" s="9">
        <v>5.478</v>
      </c>
      <c r="F121" s="9">
        <v>17.082</v>
      </c>
      <c r="G121" s="9">
        <v>141.6</v>
      </c>
      <c r="H121" s="9">
        <v>0.91</v>
      </c>
      <c r="I121" s="8">
        <v>94</v>
      </c>
      <c r="J121" s="66" t="s">
        <v>499</v>
      </c>
      <c r="K121" s="87"/>
      <c r="N121" s="3">
        <v>0.91</v>
      </c>
    </row>
    <row r="122" spans="1:14" ht="15">
      <c r="A122" s="4"/>
      <c r="B122" s="65" t="s">
        <v>497</v>
      </c>
      <c r="C122" s="182">
        <v>150</v>
      </c>
      <c r="D122" s="9">
        <v>4.4775</v>
      </c>
      <c r="E122" s="9">
        <v>4.1085</v>
      </c>
      <c r="F122" s="9">
        <v>12.811499999999999</v>
      </c>
      <c r="G122" s="9">
        <v>106.2</v>
      </c>
      <c r="H122" s="9">
        <v>0.68</v>
      </c>
      <c r="I122" s="8">
        <v>94</v>
      </c>
      <c r="J122" s="66" t="s">
        <v>499</v>
      </c>
      <c r="K122" s="87"/>
      <c r="N122" s="3">
        <v>0.68</v>
      </c>
    </row>
    <row r="123" spans="1:14" ht="15">
      <c r="A123" s="4"/>
      <c r="B123" s="65" t="s">
        <v>500</v>
      </c>
      <c r="C123" s="182">
        <v>250</v>
      </c>
      <c r="D123" s="9">
        <v>7.2475</v>
      </c>
      <c r="E123" s="8">
        <v>6.8475</v>
      </c>
      <c r="F123" s="9">
        <v>23.215</v>
      </c>
      <c r="G123" s="9">
        <v>183.5</v>
      </c>
      <c r="H123" s="8">
        <v>1.14</v>
      </c>
      <c r="I123" s="8">
        <v>94</v>
      </c>
      <c r="J123" s="52" t="s">
        <v>501</v>
      </c>
      <c r="K123" s="87"/>
      <c r="N123" s="3">
        <v>1.14</v>
      </c>
    </row>
    <row r="124" spans="1:14" ht="15">
      <c r="A124" s="4"/>
      <c r="B124" s="65" t="s">
        <v>500</v>
      </c>
      <c r="C124" s="182">
        <v>200</v>
      </c>
      <c r="D124" s="9">
        <v>5.798</v>
      </c>
      <c r="E124" s="9">
        <v>5.478</v>
      </c>
      <c r="F124" s="9">
        <v>18.572</v>
      </c>
      <c r="G124" s="9">
        <v>146.8</v>
      </c>
      <c r="H124" s="9">
        <v>0.91</v>
      </c>
      <c r="I124" s="8">
        <v>94</v>
      </c>
      <c r="J124" s="66" t="s">
        <v>501</v>
      </c>
      <c r="K124" s="87"/>
      <c r="N124" s="3">
        <v>0.91</v>
      </c>
    </row>
    <row r="125" spans="1:14" ht="15">
      <c r="A125" s="4"/>
      <c r="B125" s="65" t="s">
        <v>500</v>
      </c>
      <c r="C125" s="182">
        <v>150</v>
      </c>
      <c r="D125" s="9">
        <v>4.3485</v>
      </c>
      <c r="E125" s="9">
        <v>4.1085</v>
      </c>
      <c r="F125" s="9">
        <v>13.929</v>
      </c>
      <c r="G125" s="9">
        <v>109.8</v>
      </c>
      <c r="H125" s="9">
        <v>0.68</v>
      </c>
      <c r="I125" s="8">
        <v>94</v>
      </c>
      <c r="J125" s="66" t="s">
        <v>501</v>
      </c>
      <c r="K125" s="87"/>
      <c r="N125" s="3">
        <v>0</v>
      </c>
    </row>
    <row r="126" spans="1:11" ht="15">
      <c r="A126" s="4"/>
      <c r="B126" s="65" t="s">
        <v>130</v>
      </c>
      <c r="C126" s="182">
        <v>250</v>
      </c>
      <c r="D126" s="9">
        <v>7.405</v>
      </c>
      <c r="E126" s="8">
        <v>7.415</v>
      </c>
      <c r="F126" s="9">
        <v>22.4025</v>
      </c>
      <c r="G126" s="9">
        <v>186</v>
      </c>
      <c r="H126" s="8">
        <v>1.14</v>
      </c>
      <c r="I126" s="8">
        <v>94</v>
      </c>
      <c r="J126" s="52"/>
      <c r="K126" s="87"/>
    </row>
    <row r="127" spans="1:11" ht="15">
      <c r="A127" s="4"/>
      <c r="B127" s="65" t="s">
        <v>130</v>
      </c>
      <c r="C127" s="182">
        <v>200</v>
      </c>
      <c r="D127" s="9">
        <v>5.924</v>
      </c>
      <c r="E127" s="9">
        <v>5.932</v>
      </c>
      <c r="F127" s="9">
        <v>17.922</v>
      </c>
      <c r="G127" s="9">
        <v>149</v>
      </c>
      <c r="H127" s="9">
        <v>0.91</v>
      </c>
      <c r="I127" s="8">
        <v>94</v>
      </c>
      <c r="J127" s="66"/>
      <c r="K127" s="87"/>
    </row>
    <row r="128" spans="1:11" ht="15">
      <c r="A128" s="4"/>
      <c r="B128" s="65" t="s">
        <v>130</v>
      </c>
      <c r="C128" s="182">
        <v>150</v>
      </c>
      <c r="D128" s="9">
        <v>4.4430000000000005</v>
      </c>
      <c r="E128" s="9">
        <v>4.449</v>
      </c>
      <c r="F128" s="9">
        <v>13.4415</v>
      </c>
      <c r="G128" s="9">
        <v>112</v>
      </c>
      <c r="H128" s="9">
        <v>0.68</v>
      </c>
      <c r="I128" s="8">
        <v>94</v>
      </c>
      <c r="J128" s="66"/>
      <c r="K128" s="87"/>
    </row>
    <row r="129" spans="1:15" ht="15">
      <c r="A129" s="4"/>
      <c r="B129" s="65" t="s">
        <v>278</v>
      </c>
      <c r="C129" s="182">
        <v>250</v>
      </c>
      <c r="D129" s="9">
        <v>6.9525</v>
      </c>
      <c r="E129" s="8">
        <v>6.455</v>
      </c>
      <c r="F129" s="9">
        <v>22.94</v>
      </c>
      <c r="G129" s="9">
        <v>177.75</v>
      </c>
      <c r="H129" s="8">
        <v>1.14</v>
      </c>
      <c r="I129" s="8">
        <v>94</v>
      </c>
      <c r="J129" s="52"/>
      <c r="K129" s="87"/>
      <c r="O129" s="3">
        <v>186</v>
      </c>
    </row>
    <row r="130" spans="1:15" ht="15">
      <c r="A130" s="4"/>
      <c r="B130" s="65" t="s">
        <v>278</v>
      </c>
      <c r="C130" s="182">
        <v>200</v>
      </c>
      <c r="D130" s="9">
        <v>5.561999999999999</v>
      </c>
      <c r="E130" s="9">
        <v>5.164</v>
      </c>
      <c r="F130" s="9">
        <v>18.352</v>
      </c>
      <c r="G130" s="9">
        <v>142.2</v>
      </c>
      <c r="H130" s="9">
        <v>0.91</v>
      </c>
      <c r="I130" s="8">
        <v>94</v>
      </c>
      <c r="J130" s="66"/>
      <c r="K130" s="87"/>
      <c r="O130" s="3">
        <v>148.8</v>
      </c>
    </row>
    <row r="131" spans="1:15" ht="15">
      <c r="A131" s="4"/>
      <c r="B131" s="65" t="s">
        <v>278</v>
      </c>
      <c r="C131" s="182">
        <v>150</v>
      </c>
      <c r="D131" s="9">
        <v>4.1715</v>
      </c>
      <c r="E131" s="9">
        <v>3.8729999999999998</v>
      </c>
      <c r="F131" s="9">
        <v>13.764000000000001</v>
      </c>
      <c r="G131" s="9">
        <v>106.65</v>
      </c>
      <c r="H131" s="9">
        <v>0.68</v>
      </c>
      <c r="I131" s="8">
        <v>94</v>
      </c>
      <c r="J131" s="66"/>
      <c r="K131" s="87"/>
      <c r="O131" s="3">
        <v>111.6</v>
      </c>
    </row>
    <row r="132" spans="1:11" ht="15">
      <c r="A132" s="5" t="s">
        <v>502</v>
      </c>
      <c r="B132" s="65" t="s">
        <v>503</v>
      </c>
      <c r="C132" s="185">
        <v>250</v>
      </c>
      <c r="D132" s="8">
        <v>4.42</v>
      </c>
      <c r="E132" s="9">
        <v>5.5</v>
      </c>
      <c r="F132" s="8">
        <v>17.41</v>
      </c>
      <c r="G132" s="9">
        <v>136.75</v>
      </c>
      <c r="H132" s="9">
        <v>2.49</v>
      </c>
      <c r="I132" s="8">
        <v>101</v>
      </c>
      <c r="J132" s="37"/>
      <c r="K132" s="87"/>
    </row>
    <row r="133" spans="1:11" ht="15">
      <c r="A133" s="5"/>
      <c r="B133" s="65" t="s">
        <v>503</v>
      </c>
      <c r="C133" s="185">
        <v>200</v>
      </c>
      <c r="D133" s="82">
        <v>3.5360000000000005</v>
      </c>
      <c r="E133" s="9">
        <v>4.4</v>
      </c>
      <c r="F133" s="82">
        <v>13.928</v>
      </c>
      <c r="G133" s="9">
        <v>109.4</v>
      </c>
      <c r="H133" s="9">
        <v>1.992</v>
      </c>
      <c r="I133" s="8">
        <v>101</v>
      </c>
      <c r="J133" s="37"/>
      <c r="K133" s="87"/>
    </row>
    <row r="134" spans="1:11" ht="15">
      <c r="A134" s="4"/>
      <c r="B134" s="65" t="s">
        <v>503</v>
      </c>
      <c r="C134" s="185">
        <v>150</v>
      </c>
      <c r="D134" s="82">
        <v>2.1216000000000004</v>
      </c>
      <c r="E134" s="9">
        <v>2.64</v>
      </c>
      <c r="F134" s="82">
        <v>8.356800000000002</v>
      </c>
      <c r="G134" s="9">
        <v>82.05</v>
      </c>
      <c r="H134" s="82">
        <v>1.1951999999999998</v>
      </c>
      <c r="I134" s="8">
        <v>101</v>
      </c>
      <c r="J134" s="37"/>
      <c r="K134" s="87"/>
    </row>
    <row r="135" spans="1:11" ht="15">
      <c r="A135" s="5" t="s">
        <v>504</v>
      </c>
      <c r="B135" s="65" t="s">
        <v>505</v>
      </c>
      <c r="C135" s="185">
        <v>250</v>
      </c>
      <c r="D135" s="8">
        <v>9.62</v>
      </c>
      <c r="E135" s="8">
        <v>12.26</v>
      </c>
      <c r="F135" s="8">
        <v>12.51</v>
      </c>
      <c r="G135" s="9">
        <v>198.75</v>
      </c>
      <c r="H135" s="9">
        <v>0.67</v>
      </c>
      <c r="I135" s="8">
        <v>104</v>
      </c>
      <c r="J135" s="37"/>
      <c r="K135" s="87"/>
    </row>
    <row r="136" spans="1:11" ht="15">
      <c r="A136" s="5"/>
      <c r="B136" s="65" t="s">
        <v>505</v>
      </c>
      <c r="C136" s="185">
        <v>200</v>
      </c>
      <c r="D136" s="82">
        <v>7.696</v>
      </c>
      <c r="E136" s="82">
        <v>9.808</v>
      </c>
      <c r="F136" s="82">
        <v>10.008000000000001</v>
      </c>
      <c r="G136" s="9">
        <v>159</v>
      </c>
      <c r="H136" s="9">
        <v>0.536</v>
      </c>
      <c r="I136" s="8">
        <v>104</v>
      </c>
      <c r="J136" s="37"/>
      <c r="K136" s="87"/>
    </row>
    <row r="137" spans="1:11" ht="15">
      <c r="A137" s="4"/>
      <c r="B137" s="65" t="s">
        <v>505</v>
      </c>
      <c r="C137" s="185">
        <v>150</v>
      </c>
      <c r="D137" s="82">
        <v>4.6175999999999995</v>
      </c>
      <c r="E137" s="82">
        <v>5.884799999999999</v>
      </c>
      <c r="F137" s="82">
        <v>6.0048</v>
      </c>
      <c r="G137" s="9">
        <v>119.25</v>
      </c>
      <c r="H137" s="9">
        <v>0.3216</v>
      </c>
      <c r="I137" s="8">
        <v>104</v>
      </c>
      <c r="J137" s="37"/>
      <c r="K137" s="87"/>
    </row>
    <row r="138" spans="1:11" ht="15">
      <c r="A138" s="5" t="s">
        <v>506</v>
      </c>
      <c r="B138" s="65" t="s">
        <v>507</v>
      </c>
      <c r="C138" s="185">
        <v>250</v>
      </c>
      <c r="D138" s="8">
        <v>7.33</v>
      </c>
      <c r="E138" s="8">
        <v>6.18</v>
      </c>
      <c r="F138" s="8">
        <v>12.51</v>
      </c>
      <c r="G138" s="9">
        <v>135</v>
      </c>
      <c r="H138" s="9">
        <v>0.39</v>
      </c>
      <c r="I138" s="8">
        <v>105</v>
      </c>
      <c r="J138" s="37"/>
      <c r="K138" s="87"/>
    </row>
    <row r="139" spans="1:11" ht="15">
      <c r="A139" s="5"/>
      <c r="B139" s="65" t="s">
        <v>507</v>
      </c>
      <c r="C139" s="185">
        <v>200</v>
      </c>
      <c r="D139" s="9">
        <v>5.864</v>
      </c>
      <c r="E139" s="9">
        <v>4.944</v>
      </c>
      <c r="F139" s="9">
        <v>10.008000000000001</v>
      </c>
      <c r="G139" s="9">
        <v>108</v>
      </c>
      <c r="H139" s="9">
        <v>0.312</v>
      </c>
      <c r="I139" s="8">
        <v>105</v>
      </c>
      <c r="J139" s="37"/>
      <c r="K139" s="87"/>
    </row>
    <row r="140" spans="1:11" ht="15">
      <c r="A140" s="4"/>
      <c r="B140" s="65" t="s">
        <v>507</v>
      </c>
      <c r="C140" s="185">
        <v>150</v>
      </c>
      <c r="D140" s="9">
        <v>3.5184</v>
      </c>
      <c r="E140" s="9">
        <v>2.9663999999999997</v>
      </c>
      <c r="F140" s="9">
        <v>6.0048</v>
      </c>
      <c r="G140" s="9">
        <v>81</v>
      </c>
      <c r="H140" s="9">
        <v>0.1872</v>
      </c>
      <c r="I140" s="8">
        <v>105</v>
      </c>
      <c r="J140" s="37"/>
      <c r="K140" s="87"/>
    </row>
    <row r="141" spans="1:11" ht="15">
      <c r="A141" s="5" t="s">
        <v>508</v>
      </c>
      <c r="B141" s="65" t="s">
        <v>322</v>
      </c>
      <c r="C141" s="185">
        <v>25</v>
      </c>
      <c r="D141" s="8">
        <v>3.11</v>
      </c>
      <c r="E141" s="8">
        <v>0.39</v>
      </c>
      <c r="F141" s="8">
        <v>19.02</v>
      </c>
      <c r="G141" s="81">
        <v>92.05</v>
      </c>
      <c r="H141" s="82">
        <v>0</v>
      </c>
      <c r="I141" s="8">
        <v>115</v>
      </c>
      <c r="J141" s="37"/>
      <c r="K141" s="87"/>
    </row>
    <row r="142" spans="1:11" ht="15">
      <c r="A142" s="5"/>
      <c r="B142" s="65" t="s">
        <v>322</v>
      </c>
      <c r="C142" s="185">
        <v>20</v>
      </c>
      <c r="D142" s="82">
        <v>2.488</v>
      </c>
      <c r="E142" s="82">
        <v>0.312</v>
      </c>
      <c r="F142" s="82">
        <v>15.216000000000001</v>
      </c>
      <c r="G142" s="81">
        <v>73.64</v>
      </c>
      <c r="H142" s="82">
        <v>0</v>
      </c>
      <c r="I142" s="8">
        <v>115</v>
      </c>
      <c r="J142" s="37"/>
      <c r="K142" s="87"/>
    </row>
    <row r="143" spans="1:11" ht="15">
      <c r="A143" s="4"/>
      <c r="B143" s="65" t="s">
        <v>322</v>
      </c>
      <c r="C143" s="185">
        <v>12</v>
      </c>
      <c r="D143" s="82">
        <v>1.19424</v>
      </c>
      <c r="E143" s="82">
        <v>0.14976</v>
      </c>
      <c r="F143" s="82">
        <v>7.303680000000001</v>
      </c>
      <c r="G143" s="81">
        <v>35.3472</v>
      </c>
      <c r="H143" s="82">
        <v>0</v>
      </c>
      <c r="I143" s="8">
        <v>115</v>
      </c>
      <c r="J143" s="37"/>
      <c r="K143" s="87"/>
    </row>
    <row r="144" spans="1:11" ht="15">
      <c r="A144" s="5" t="s">
        <v>509</v>
      </c>
      <c r="B144" s="65" t="s">
        <v>323</v>
      </c>
      <c r="C144" s="185">
        <v>20</v>
      </c>
      <c r="D144" s="8">
        <v>2.6</v>
      </c>
      <c r="E144" s="8">
        <v>0.79</v>
      </c>
      <c r="F144" s="8">
        <v>12.19</v>
      </c>
      <c r="G144" s="9">
        <v>66.22</v>
      </c>
      <c r="H144" s="82">
        <v>0</v>
      </c>
      <c r="I144" s="8">
        <v>118</v>
      </c>
      <c r="J144" s="37"/>
      <c r="K144" s="87"/>
    </row>
    <row r="145" spans="1:11" ht="15">
      <c r="A145" s="5"/>
      <c r="B145" s="65" t="s">
        <v>323</v>
      </c>
      <c r="C145" s="185">
        <v>16</v>
      </c>
      <c r="D145" s="82">
        <v>2.08</v>
      </c>
      <c r="E145" s="82">
        <v>0.632</v>
      </c>
      <c r="F145" s="82">
        <v>9.751999999999999</v>
      </c>
      <c r="G145" s="9">
        <v>52.976</v>
      </c>
      <c r="H145" s="82">
        <v>0</v>
      </c>
      <c r="I145" s="8">
        <v>118</v>
      </c>
      <c r="J145" s="37"/>
      <c r="K145" s="87"/>
    </row>
    <row r="146" spans="1:11" ht="15">
      <c r="A146" s="4"/>
      <c r="B146" s="65" t="s">
        <v>323</v>
      </c>
      <c r="C146" s="185">
        <v>9.6</v>
      </c>
      <c r="D146" s="82">
        <v>0.9984000000000001</v>
      </c>
      <c r="E146" s="82">
        <v>0.30336</v>
      </c>
      <c r="F146" s="82">
        <v>4.680959999999999</v>
      </c>
      <c r="G146" s="9">
        <v>25.42848</v>
      </c>
      <c r="H146" s="82">
        <v>0</v>
      </c>
      <c r="I146" s="8">
        <v>118</v>
      </c>
      <c r="J146" s="37"/>
      <c r="K146" s="87"/>
    </row>
    <row r="147" spans="1:11" ht="15">
      <c r="A147" s="5" t="s">
        <v>510</v>
      </c>
      <c r="B147" s="65" t="s">
        <v>324</v>
      </c>
      <c r="C147" s="185">
        <v>25</v>
      </c>
      <c r="D147" s="8">
        <v>0.98</v>
      </c>
      <c r="E147" s="8">
        <v>0.81</v>
      </c>
      <c r="F147" s="8">
        <v>4.79</v>
      </c>
      <c r="G147" s="9">
        <v>30.38</v>
      </c>
      <c r="H147" s="82">
        <v>0</v>
      </c>
      <c r="I147" s="8">
        <v>120</v>
      </c>
      <c r="J147" s="37"/>
      <c r="K147" s="87"/>
    </row>
    <row r="148" spans="1:11" ht="15">
      <c r="A148" s="5"/>
      <c r="B148" s="65" t="s">
        <v>324</v>
      </c>
      <c r="C148" s="185">
        <v>20</v>
      </c>
      <c r="D148" s="9">
        <v>0.784</v>
      </c>
      <c r="E148" s="9">
        <v>0.6480000000000001</v>
      </c>
      <c r="F148" s="9">
        <v>3.832</v>
      </c>
      <c r="G148" s="9">
        <v>24.304000000000002</v>
      </c>
      <c r="H148" s="82">
        <v>0</v>
      </c>
      <c r="I148" s="8">
        <v>120</v>
      </c>
      <c r="J148" s="37"/>
      <c r="K148" s="87"/>
    </row>
    <row r="149" spans="1:11" ht="15">
      <c r="A149" s="4"/>
      <c r="B149" s="65" t="s">
        <v>324</v>
      </c>
      <c r="C149" s="185">
        <v>12</v>
      </c>
      <c r="D149" s="9">
        <v>0.37632</v>
      </c>
      <c r="E149" s="9">
        <v>0.3110400000000001</v>
      </c>
      <c r="F149" s="9">
        <v>1.83936</v>
      </c>
      <c r="G149" s="9">
        <v>11.665920000000002</v>
      </c>
      <c r="H149" s="82">
        <v>0</v>
      </c>
      <c r="I149" s="8">
        <v>120</v>
      </c>
      <c r="J149" s="37"/>
      <c r="K149" s="87"/>
    </row>
    <row r="150" spans="1:11" ht="15">
      <c r="A150" s="5" t="s">
        <v>511</v>
      </c>
      <c r="B150" s="65" t="s">
        <v>325</v>
      </c>
      <c r="C150" s="185">
        <v>25</v>
      </c>
      <c r="D150" s="8">
        <v>4.77</v>
      </c>
      <c r="E150" s="8">
        <v>2.53</v>
      </c>
      <c r="F150" s="8">
        <v>0.2</v>
      </c>
      <c r="G150" s="82">
        <v>42.65</v>
      </c>
      <c r="H150" s="8">
        <v>0.25</v>
      </c>
      <c r="I150" s="8">
        <v>121</v>
      </c>
      <c r="J150" s="332" t="s">
        <v>480</v>
      </c>
      <c r="K150" s="87"/>
    </row>
    <row r="151" spans="1:11" ht="15">
      <c r="A151" s="5"/>
      <c r="B151" s="65" t="s">
        <v>325</v>
      </c>
      <c r="C151" s="185">
        <v>20</v>
      </c>
      <c r="D151" s="82">
        <v>3.8159999999999994</v>
      </c>
      <c r="E151" s="82">
        <v>2.024</v>
      </c>
      <c r="F151" s="82">
        <v>0.16</v>
      </c>
      <c r="G151" s="82">
        <v>34.12</v>
      </c>
      <c r="H151" s="82">
        <v>0.2</v>
      </c>
      <c r="I151" s="8">
        <v>121</v>
      </c>
      <c r="J151" s="37"/>
      <c r="K151" s="87"/>
    </row>
    <row r="152" spans="1:11" ht="15">
      <c r="A152" s="4"/>
      <c r="B152" s="65" t="s">
        <v>325</v>
      </c>
      <c r="C152" s="185">
        <v>12</v>
      </c>
      <c r="D152" s="82">
        <v>1.8316799999999995</v>
      </c>
      <c r="E152" s="82">
        <v>0.97152</v>
      </c>
      <c r="F152" s="82">
        <v>0.07680000000000001</v>
      </c>
      <c r="G152" s="82">
        <v>16.377599999999997</v>
      </c>
      <c r="H152" s="82">
        <v>0.096</v>
      </c>
      <c r="I152" s="8">
        <v>121</v>
      </c>
      <c r="J152" s="37"/>
      <c r="K152" s="87"/>
    </row>
    <row r="153" spans="1:11" ht="15">
      <c r="A153" s="4"/>
      <c r="B153" s="65" t="s">
        <v>326</v>
      </c>
      <c r="C153" s="185">
        <v>25</v>
      </c>
      <c r="D153" s="8">
        <v>3.15</v>
      </c>
      <c r="E153" s="8">
        <v>9.94</v>
      </c>
      <c r="F153" s="9">
        <v>0.2</v>
      </c>
      <c r="G153" s="9">
        <v>102.83</v>
      </c>
      <c r="H153" s="8">
        <v>0.25</v>
      </c>
      <c r="I153" s="8">
        <v>121</v>
      </c>
      <c r="J153" s="332" t="s">
        <v>481</v>
      </c>
      <c r="K153" s="87"/>
    </row>
    <row r="154" spans="1:11" ht="15">
      <c r="A154" s="4"/>
      <c r="B154" s="65" t="s">
        <v>326</v>
      </c>
      <c r="C154" s="185">
        <v>20</v>
      </c>
      <c r="D154" s="9">
        <v>2.52</v>
      </c>
      <c r="E154" s="9">
        <v>7.951999999999999</v>
      </c>
      <c r="F154" s="9">
        <v>0.16</v>
      </c>
      <c r="G154" s="9">
        <v>82.264</v>
      </c>
      <c r="H154" s="82">
        <v>0.2</v>
      </c>
      <c r="I154" s="8">
        <v>121</v>
      </c>
      <c r="J154" s="37"/>
      <c r="K154" s="87"/>
    </row>
    <row r="155" spans="1:11" ht="15">
      <c r="A155" s="4"/>
      <c r="B155" s="65" t="s">
        <v>326</v>
      </c>
      <c r="C155" s="185">
        <v>12</v>
      </c>
      <c r="D155" s="9">
        <v>1.2096</v>
      </c>
      <c r="E155" s="9">
        <v>3.81696</v>
      </c>
      <c r="F155" s="9">
        <v>0.07680000000000001</v>
      </c>
      <c r="G155" s="9">
        <v>39.48672</v>
      </c>
      <c r="H155" s="82">
        <v>0.096</v>
      </c>
      <c r="I155" s="8">
        <v>121</v>
      </c>
      <c r="J155" s="37"/>
      <c r="K155" s="87"/>
    </row>
    <row r="156" spans="1:11" ht="15">
      <c r="A156" s="5" t="s">
        <v>512</v>
      </c>
      <c r="B156" s="65" t="s">
        <v>513</v>
      </c>
      <c r="C156" s="185">
        <v>250</v>
      </c>
      <c r="D156" s="8">
        <v>3.86</v>
      </c>
      <c r="E156" s="8">
        <v>3.51</v>
      </c>
      <c r="F156" s="8">
        <v>18.17</v>
      </c>
      <c r="G156" s="9">
        <v>119.8</v>
      </c>
      <c r="H156" s="9">
        <v>0.3</v>
      </c>
      <c r="I156" s="8">
        <v>103</v>
      </c>
      <c r="J156" s="37">
        <v>1</v>
      </c>
      <c r="K156" s="87"/>
    </row>
    <row r="157" spans="1:11" ht="15">
      <c r="A157" s="5"/>
      <c r="B157" s="65" t="s">
        <v>513</v>
      </c>
      <c r="C157" s="185">
        <v>200</v>
      </c>
      <c r="D157" s="82">
        <v>3.0879999999999996</v>
      </c>
      <c r="E157" s="82">
        <v>2.808</v>
      </c>
      <c r="F157" s="82">
        <v>14.536000000000001</v>
      </c>
      <c r="G157" s="9">
        <v>95.84</v>
      </c>
      <c r="H157" s="9">
        <v>0.24</v>
      </c>
      <c r="I157" s="8">
        <v>103</v>
      </c>
      <c r="J157" s="37"/>
      <c r="K157" s="87"/>
    </row>
    <row r="158" spans="1:11" ht="15">
      <c r="A158" s="4"/>
      <c r="B158" s="65" t="s">
        <v>513</v>
      </c>
      <c r="C158" s="185">
        <v>150</v>
      </c>
      <c r="D158" s="82">
        <v>1.8527999999999998</v>
      </c>
      <c r="E158" s="82">
        <v>1.6847999999999999</v>
      </c>
      <c r="F158" s="82">
        <v>8.7216</v>
      </c>
      <c r="G158" s="9">
        <v>71.88</v>
      </c>
      <c r="H158" s="9">
        <v>0.144</v>
      </c>
      <c r="I158" s="8">
        <v>103</v>
      </c>
      <c r="J158" s="37"/>
      <c r="K158" s="87"/>
    </row>
    <row r="159" spans="1:11" ht="15">
      <c r="A159" s="5" t="s">
        <v>514</v>
      </c>
      <c r="B159" s="65" t="s">
        <v>516</v>
      </c>
      <c r="C159" s="185">
        <v>250</v>
      </c>
      <c r="D159" s="8">
        <v>6.86</v>
      </c>
      <c r="E159" s="8">
        <v>6.31</v>
      </c>
      <c r="F159" s="8">
        <v>21.13</v>
      </c>
      <c r="G159" s="9">
        <v>164.75</v>
      </c>
      <c r="H159" s="9">
        <v>1.22</v>
      </c>
      <c r="I159" s="8">
        <v>92</v>
      </c>
      <c r="J159" s="37"/>
      <c r="K159" s="87"/>
    </row>
    <row r="160" spans="1:11" ht="15">
      <c r="A160" s="5"/>
      <c r="B160" s="65" t="s">
        <v>516</v>
      </c>
      <c r="C160" s="185">
        <v>200</v>
      </c>
      <c r="D160" s="82">
        <v>5.488</v>
      </c>
      <c r="E160" s="82">
        <v>5.048</v>
      </c>
      <c r="F160" s="82">
        <v>16.904</v>
      </c>
      <c r="G160" s="9">
        <v>131.8</v>
      </c>
      <c r="H160" s="9">
        <v>0.976</v>
      </c>
      <c r="I160" s="8">
        <v>92</v>
      </c>
      <c r="J160" s="37"/>
      <c r="K160" s="87"/>
    </row>
    <row r="161" spans="1:11" ht="15">
      <c r="A161" s="4"/>
      <c r="B161" s="65" t="s">
        <v>516</v>
      </c>
      <c r="C161" s="185">
        <v>150</v>
      </c>
      <c r="D161" s="82">
        <v>3.2928000000000006</v>
      </c>
      <c r="E161" s="82">
        <v>3.0288000000000004</v>
      </c>
      <c r="F161" s="82">
        <v>10.142399999999999</v>
      </c>
      <c r="G161" s="9">
        <v>98.85</v>
      </c>
      <c r="H161" s="9">
        <v>0.5856</v>
      </c>
      <c r="I161" s="8">
        <v>92</v>
      </c>
      <c r="J161" s="37"/>
      <c r="K161" s="87"/>
    </row>
    <row r="162" spans="1:11" ht="15">
      <c r="A162" s="5" t="s">
        <v>523</v>
      </c>
      <c r="B162" s="65" t="s">
        <v>524</v>
      </c>
      <c r="C162" s="182">
        <v>250</v>
      </c>
      <c r="D162" s="9">
        <v>7.76</v>
      </c>
      <c r="E162" s="8">
        <v>7.71</v>
      </c>
      <c r="F162" s="9">
        <v>21.66</v>
      </c>
      <c r="G162" s="9">
        <v>187</v>
      </c>
      <c r="H162" s="8">
        <v>1.22</v>
      </c>
      <c r="I162" s="8">
        <v>91</v>
      </c>
      <c r="J162" s="52" t="s">
        <v>525</v>
      </c>
      <c r="K162" s="87"/>
    </row>
    <row r="163" spans="1:11" ht="15">
      <c r="A163" s="5"/>
      <c r="B163" s="65" t="s">
        <v>524</v>
      </c>
      <c r="C163" s="182">
        <v>200</v>
      </c>
      <c r="D163" s="9">
        <v>6.207999999999999</v>
      </c>
      <c r="E163" s="9">
        <v>6.168</v>
      </c>
      <c r="F163" s="9">
        <v>17.328</v>
      </c>
      <c r="G163" s="9">
        <v>149.6</v>
      </c>
      <c r="H163" s="9">
        <v>0.976</v>
      </c>
      <c r="I163" s="8">
        <v>91</v>
      </c>
      <c r="J163" s="37" t="s">
        <v>526</v>
      </c>
      <c r="K163" s="87"/>
    </row>
    <row r="164" spans="1:11" ht="15">
      <c r="A164" s="4"/>
      <c r="B164" s="65" t="s">
        <v>524</v>
      </c>
      <c r="C164" s="182">
        <v>150</v>
      </c>
      <c r="D164" s="9">
        <v>4.656</v>
      </c>
      <c r="E164" s="9">
        <v>4.626</v>
      </c>
      <c r="F164" s="9">
        <v>12.995999999999999</v>
      </c>
      <c r="G164" s="9">
        <v>112.2</v>
      </c>
      <c r="H164" s="9">
        <v>0.732</v>
      </c>
      <c r="I164" s="8">
        <v>91</v>
      </c>
      <c r="J164" s="37" t="s">
        <v>526</v>
      </c>
      <c r="K164" s="87"/>
    </row>
    <row r="165" spans="1:11" ht="15">
      <c r="A165" s="4"/>
      <c r="B165" s="65" t="s">
        <v>527</v>
      </c>
      <c r="C165" s="182">
        <v>250</v>
      </c>
      <c r="D165" s="9">
        <v>6.72</v>
      </c>
      <c r="E165" s="9">
        <v>6.71</v>
      </c>
      <c r="F165" s="9">
        <v>24.5</v>
      </c>
      <c r="G165" s="9">
        <v>185.25</v>
      </c>
      <c r="H165" s="9">
        <v>1.22</v>
      </c>
      <c r="I165" s="8">
        <v>91</v>
      </c>
      <c r="J165" s="52" t="s">
        <v>451</v>
      </c>
      <c r="K165" s="87"/>
    </row>
    <row r="166" spans="1:11" ht="15">
      <c r="A166" s="4"/>
      <c r="B166" s="65" t="s">
        <v>527</v>
      </c>
      <c r="C166" s="182">
        <v>200</v>
      </c>
      <c r="D166" s="9">
        <v>5.3759999999999994</v>
      </c>
      <c r="E166" s="9">
        <v>5.367999999999999</v>
      </c>
      <c r="F166" s="9">
        <v>19.6</v>
      </c>
      <c r="G166" s="9">
        <v>148.2</v>
      </c>
      <c r="H166" s="9">
        <v>0.976</v>
      </c>
      <c r="I166" s="8">
        <v>91</v>
      </c>
      <c r="J166" s="37" t="s">
        <v>451</v>
      </c>
      <c r="K166" s="87"/>
    </row>
    <row r="167" spans="1:11" ht="15">
      <c r="A167" s="4"/>
      <c r="B167" s="65" t="s">
        <v>527</v>
      </c>
      <c r="C167" s="182">
        <v>150</v>
      </c>
      <c r="D167" s="9">
        <v>3.2256</v>
      </c>
      <c r="E167" s="9">
        <v>3.2207999999999997</v>
      </c>
      <c r="F167" s="9">
        <v>11.76</v>
      </c>
      <c r="G167" s="9">
        <v>88.92</v>
      </c>
      <c r="H167" s="9">
        <v>0.5856</v>
      </c>
      <c r="I167" s="8">
        <v>91</v>
      </c>
      <c r="J167" s="37" t="s">
        <v>451</v>
      </c>
      <c r="K167" s="87"/>
    </row>
    <row r="168" spans="1:11" ht="15">
      <c r="A168" s="5" t="s">
        <v>528</v>
      </c>
      <c r="B168" s="65" t="s">
        <v>529</v>
      </c>
      <c r="C168" s="185">
        <v>250</v>
      </c>
      <c r="D168" s="8">
        <v>6.04</v>
      </c>
      <c r="E168" s="8">
        <v>6.62</v>
      </c>
      <c r="F168" s="8">
        <v>18.02</v>
      </c>
      <c r="G168" s="9">
        <v>155.75</v>
      </c>
      <c r="H168" s="8">
        <v>1.22</v>
      </c>
      <c r="I168" s="8">
        <v>90</v>
      </c>
      <c r="J168" s="37"/>
      <c r="K168" s="87"/>
    </row>
    <row r="169" spans="1:11" ht="15">
      <c r="A169" s="5"/>
      <c r="B169" s="65" t="s">
        <v>529</v>
      </c>
      <c r="C169" s="185">
        <v>200</v>
      </c>
      <c r="D169" s="82">
        <v>4.832</v>
      </c>
      <c r="E169" s="82">
        <v>5.296</v>
      </c>
      <c r="F169" s="82">
        <v>14.416</v>
      </c>
      <c r="G169" s="9">
        <v>124.6</v>
      </c>
      <c r="H169" s="82">
        <v>0.976</v>
      </c>
      <c r="I169" s="8">
        <v>90</v>
      </c>
      <c r="J169" s="37"/>
      <c r="K169" s="87"/>
    </row>
    <row r="170" spans="1:11" ht="15">
      <c r="A170" s="4"/>
      <c r="B170" s="65" t="s">
        <v>529</v>
      </c>
      <c r="C170" s="185">
        <v>150</v>
      </c>
      <c r="D170" s="82">
        <v>2.8991999999999996</v>
      </c>
      <c r="E170" s="82">
        <v>3.1776000000000004</v>
      </c>
      <c r="F170" s="82">
        <v>8.6496</v>
      </c>
      <c r="G170" s="9">
        <v>74.76</v>
      </c>
      <c r="H170" s="82">
        <v>0.732</v>
      </c>
      <c r="I170" s="8">
        <v>90</v>
      </c>
      <c r="J170" s="37"/>
      <c r="K170" s="87"/>
    </row>
    <row r="171" spans="1:11" ht="30.75">
      <c r="A171" s="5" t="s">
        <v>530</v>
      </c>
      <c r="B171" s="65" t="s">
        <v>531</v>
      </c>
      <c r="C171" s="182">
        <v>275</v>
      </c>
      <c r="D171" s="82">
        <v>7.50125</v>
      </c>
      <c r="E171" s="82">
        <v>4.61875</v>
      </c>
      <c r="F171" s="9">
        <v>17.063750000000002</v>
      </c>
      <c r="G171" s="82">
        <v>139.8575</v>
      </c>
      <c r="H171" s="8">
        <v>12.5</v>
      </c>
      <c r="I171" s="8">
        <v>84</v>
      </c>
      <c r="J171" s="333" t="s">
        <v>532</v>
      </c>
      <c r="K171" s="87"/>
    </row>
    <row r="172" spans="1:11" ht="30.75">
      <c r="A172" s="5"/>
      <c r="B172" s="65" t="s">
        <v>531</v>
      </c>
      <c r="C172" s="182">
        <v>220</v>
      </c>
      <c r="D172" s="82">
        <v>6.001</v>
      </c>
      <c r="E172" s="82">
        <v>3.695</v>
      </c>
      <c r="F172" s="82">
        <v>13.651000000000002</v>
      </c>
      <c r="G172" s="82">
        <v>111.886</v>
      </c>
      <c r="H172" s="82">
        <v>10</v>
      </c>
      <c r="I172" s="8">
        <v>84</v>
      </c>
      <c r="J172" s="87"/>
      <c r="K172" s="87"/>
    </row>
    <row r="173" spans="1:11" ht="30.75">
      <c r="A173" s="4"/>
      <c r="B173" s="65" t="s">
        <v>531</v>
      </c>
      <c r="C173" s="182">
        <v>162</v>
      </c>
      <c r="D173" s="82">
        <v>4.50075</v>
      </c>
      <c r="E173" s="82">
        <v>2.77125</v>
      </c>
      <c r="F173" s="82">
        <v>10.23825</v>
      </c>
      <c r="G173" s="82">
        <v>83.9145</v>
      </c>
      <c r="H173" s="82">
        <v>7.5</v>
      </c>
      <c r="I173" s="8">
        <v>84</v>
      </c>
      <c r="J173" s="87"/>
      <c r="K173" s="87"/>
    </row>
    <row r="174" spans="1:11" ht="30.75">
      <c r="A174" s="4"/>
      <c r="B174" s="65" t="s">
        <v>533</v>
      </c>
      <c r="C174" s="182">
        <v>275</v>
      </c>
      <c r="D174" s="82">
        <v>6.30275</v>
      </c>
      <c r="E174" s="82">
        <v>3.18525</v>
      </c>
      <c r="F174" s="82">
        <v>17.063750000000002</v>
      </c>
      <c r="G174" s="82">
        <v>122.2325</v>
      </c>
      <c r="H174" s="82">
        <v>12.924953125</v>
      </c>
      <c r="I174" s="8">
        <v>84</v>
      </c>
      <c r="J174" s="333" t="s">
        <v>534</v>
      </c>
      <c r="K174" s="87"/>
    </row>
    <row r="175" spans="1:11" ht="30.75">
      <c r="A175" s="4"/>
      <c r="B175" s="65" t="s">
        <v>533</v>
      </c>
      <c r="C175" s="182">
        <v>220</v>
      </c>
      <c r="D175" s="82">
        <v>5.042199999999999</v>
      </c>
      <c r="E175" s="82">
        <v>2.5481999999999996</v>
      </c>
      <c r="F175" s="82">
        <v>13.651000000000002</v>
      </c>
      <c r="G175" s="82">
        <v>97.786</v>
      </c>
      <c r="H175" s="82">
        <v>10.339962499999999</v>
      </c>
      <c r="I175" s="8">
        <v>84</v>
      </c>
      <c r="J175" s="87"/>
      <c r="K175" s="87"/>
    </row>
    <row r="176" spans="1:11" ht="30.75">
      <c r="A176" s="4"/>
      <c r="B176" s="65" t="s">
        <v>533</v>
      </c>
      <c r="C176" s="182">
        <v>162</v>
      </c>
      <c r="D176" s="82">
        <v>3.02532</v>
      </c>
      <c r="E176" s="82">
        <v>1.9</v>
      </c>
      <c r="F176" s="82">
        <v>10.2</v>
      </c>
      <c r="G176" s="82">
        <v>70.8</v>
      </c>
      <c r="H176" s="82">
        <v>7.6</v>
      </c>
      <c r="I176" s="8">
        <v>84</v>
      </c>
      <c r="J176" s="87"/>
      <c r="K176" s="87"/>
    </row>
    <row r="177" spans="1:11" ht="15">
      <c r="A177" s="5" t="s">
        <v>535</v>
      </c>
      <c r="B177" s="65" t="s">
        <v>129</v>
      </c>
      <c r="C177" s="185">
        <v>25</v>
      </c>
      <c r="D177" s="82">
        <v>5.16125</v>
      </c>
      <c r="E177" s="82">
        <v>1.78875</v>
      </c>
      <c r="F177" s="82">
        <v>0.46375</v>
      </c>
      <c r="G177" s="82">
        <v>38.5575</v>
      </c>
      <c r="H177" s="8">
        <v>0.5</v>
      </c>
      <c r="I177" s="8">
        <v>124</v>
      </c>
      <c r="J177" s="37"/>
      <c r="K177" s="87"/>
    </row>
    <row r="178" spans="1:11" ht="15">
      <c r="A178" s="5"/>
      <c r="B178" s="65" t="s">
        <v>129</v>
      </c>
      <c r="C178" s="185">
        <v>20</v>
      </c>
      <c r="D178" s="82">
        <v>4.129</v>
      </c>
      <c r="E178" s="82">
        <v>1.4309999999999998</v>
      </c>
      <c r="F178" s="82">
        <v>0.3709999999999999</v>
      </c>
      <c r="G178" s="82">
        <v>30.84599999999999</v>
      </c>
      <c r="H178" s="8">
        <v>0.3999999999999999</v>
      </c>
      <c r="I178" s="8">
        <v>124</v>
      </c>
      <c r="J178" s="37"/>
      <c r="K178" s="87"/>
    </row>
    <row r="179" spans="1:11" ht="15">
      <c r="A179" s="4"/>
      <c r="B179" s="65" t="s">
        <v>129</v>
      </c>
      <c r="C179" s="185">
        <v>12</v>
      </c>
      <c r="D179" s="82">
        <v>2.4774000000000003</v>
      </c>
      <c r="E179" s="82">
        <v>0.8586000000000001</v>
      </c>
      <c r="F179" s="82">
        <v>0.22260000000000002</v>
      </c>
      <c r="G179" s="82">
        <v>18.5076</v>
      </c>
      <c r="H179" s="82">
        <v>0.24000000000000002</v>
      </c>
      <c r="I179" s="8">
        <v>124</v>
      </c>
      <c r="J179" s="37"/>
      <c r="K179" s="87"/>
    </row>
    <row r="180" spans="1:11" ht="15">
      <c r="A180" s="4"/>
      <c r="B180" s="65" t="s">
        <v>128</v>
      </c>
      <c r="C180" s="185">
        <v>25</v>
      </c>
      <c r="D180" s="82">
        <v>3.96275</v>
      </c>
      <c r="E180" s="82">
        <v>0.35525</v>
      </c>
      <c r="F180" s="82">
        <v>0.46375</v>
      </c>
      <c r="G180" s="9">
        <v>20.9</v>
      </c>
      <c r="H180" s="8">
        <v>0.9</v>
      </c>
      <c r="I180" s="8">
        <v>124</v>
      </c>
      <c r="J180" s="37"/>
      <c r="K180" s="87"/>
    </row>
    <row r="181" spans="1:11" ht="15">
      <c r="A181" s="4"/>
      <c r="B181" s="65" t="s">
        <v>128</v>
      </c>
      <c r="C181" s="185">
        <v>20</v>
      </c>
      <c r="D181" s="82">
        <v>3.1702000000000004</v>
      </c>
      <c r="E181" s="82">
        <v>0.2842</v>
      </c>
      <c r="F181" s="82">
        <v>0.371</v>
      </c>
      <c r="G181" s="9">
        <v>16.72</v>
      </c>
      <c r="H181" s="82">
        <v>0.72</v>
      </c>
      <c r="I181" s="8">
        <v>124</v>
      </c>
      <c r="J181" s="37"/>
      <c r="K181" s="87"/>
    </row>
    <row r="182" spans="1:11" ht="15">
      <c r="A182" s="4"/>
      <c r="B182" s="65" t="s">
        <v>128</v>
      </c>
      <c r="C182" s="185">
        <v>12</v>
      </c>
      <c r="D182" s="82">
        <v>1.9021200000000003</v>
      </c>
      <c r="E182" s="82">
        <v>0.17052</v>
      </c>
      <c r="F182" s="82">
        <v>0.2226</v>
      </c>
      <c r="G182" s="9">
        <v>10</v>
      </c>
      <c r="H182" s="82">
        <v>0.4</v>
      </c>
      <c r="I182" s="8">
        <v>124</v>
      </c>
      <c r="J182" s="37"/>
      <c r="K182" s="87"/>
    </row>
    <row r="183" spans="1:11" ht="15">
      <c r="A183" s="5" t="s">
        <v>536</v>
      </c>
      <c r="B183" s="65" t="s">
        <v>537</v>
      </c>
      <c r="C183" s="182">
        <v>250</v>
      </c>
      <c r="D183" s="9">
        <v>6.02</v>
      </c>
      <c r="E183" s="9">
        <v>6.35</v>
      </c>
      <c r="F183" s="9">
        <v>21.04</v>
      </c>
      <c r="G183" s="9">
        <v>165.5</v>
      </c>
      <c r="H183" s="8">
        <v>1.14</v>
      </c>
      <c r="I183" s="8">
        <v>97</v>
      </c>
      <c r="J183" s="37"/>
      <c r="K183" s="87"/>
    </row>
    <row r="184" spans="1:11" ht="15">
      <c r="A184" s="5"/>
      <c r="B184" s="65" t="s">
        <v>537</v>
      </c>
      <c r="C184" s="182">
        <v>200</v>
      </c>
      <c r="D184" s="9">
        <v>4.816</v>
      </c>
      <c r="E184" s="9">
        <v>5.08</v>
      </c>
      <c r="F184" s="9">
        <v>16.832</v>
      </c>
      <c r="G184" s="9">
        <v>132.4</v>
      </c>
      <c r="H184" s="9">
        <v>0.9119999999999999</v>
      </c>
      <c r="I184" s="8">
        <v>97</v>
      </c>
      <c r="J184" s="37"/>
      <c r="K184" s="87"/>
    </row>
    <row r="185" spans="1:11" ht="15">
      <c r="A185" s="4"/>
      <c r="B185" s="65" t="s">
        <v>537</v>
      </c>
      <c r="C185" s="182">
        <v>150</v>
      </c>
      <c r="D185" s="9">
        <v>3.6119999999999997</v>
      </c>
      <c r="E185" s="9">
        <v>3.81</v>
      </c>
      <c r="F185" s="9">
        <v>12.624</v>
      </c>
      <c r="G185" s="9">
        <v>99.3</v>
      </c>
      <c r="H185" s="9">
        <v>0.6839999999999999</v>
      </c>
      <c r="I185" s="8">
        <v>97</v>
      </c>
      <c r="J185" s="37"/>
      <c r="K185" s="87"/>
    </row>
    <row r="186" spans="1:11" ht="15">
      <c r="A186" s="5" t="s">
        <v>538</v>
      </c>
      <c r="B186" s="65" t="s">
        <v>1592</v>
      </c>
      <c r="C186" s="185" t="s">
        <v>415</v>
      </c>
      <c r="D186" s="9">
        <v>15.220833333333331</v>
      </c>
      <c r="E186" s="9">
        <v>6.900833333333333</v>
      </c>
      <c r="F186" s="25">
        <v>17.028333333333332</v>
      </c>
      <c r="G186" s="25">
        <v>190.7</v>
      </c>
      <c r="H186" s="82">
        <v>12.979166666666666</v>
      </c>
      <c r="I186" s="8">
        <v>13</v>
      </c>
      <c r="J186" s="14" t="s">
        <v>540</v>
      </c>
      <c r="K186" s="87"/>
    </row>
    <row r="187" spans="1:11" ht="15">
      <c r="A187" s="5"/>
      <c r="B187" s="65" t="s">
        <v>1592</v>
      </c>
      <c r="C187" s="351" t="s">
        <v>541</v>
      </c>
      <c r="D187" s="9">
        <v>9.6005</v>
      </c>
      <c r="E187" s="9">
        <v>4.7065</v>
      </c>
      <c r="F187" s="25">
        <v>13.545000000000002</v>
      </c>
      <c r="G187" s="25">
        <v>134.67000000000002</v>
      </c>
      <c r="H187" s="82">
        <v>10.1875</v>
      </c>
      <c r="I187" s="8">
        <v>13</v>
      </c>
      <c r="J187" s="16" t="s">
        <v>540</v>
      </c>
      <c r="K187" s="87"/>
    </row>
    <row r="188" spans="1:11" ht="15">
      <c r="A188" s="4"/>
      <c r="B188" s="65" t="s">
        <v>1592</v>
      </c>
      <c r="C188" s="351" t="s">
        <v>421</v>
      </c>
      <c r="D188" s="9">
        <v>7.563616666666666</v>
      </c>
      <c r="E188" s="9">
        <v>3.393816666666667</v>
      </c>
      <c r="F188" s="25">
        <v>8.181366666666667</v>
      </c>
      <c r="G188" s="25">
        <v>93.32499999999999</v>
      </c>
      <c r="H188" s="82">
        <v>6.249583333333333</v>
      </c>
      <c r="I188" s="8">
        <v>13</v>
      </c>
      <c r="J188" s="16" t="s">
        <v>540</v>
      </c>
      <c r="K188" s="87"/>
    </row>
    <row r="189" spans="1:11" ht="15">
      <c r="A189" s="4"/>
      <c r="B189" s="65" t="s">
        <v>542</v>
      </c>
      <c r="C189" s="185" t="s">
        <v>415</v>
      </c>
      <c r="D189" s="9">
        <v>12.345833333333333</v>
      </c>
      <c r="E189" s="9">
        <v>3.4008333333333334</v>
      </c>
      <c r="F189" s="25">
        <v>17.028333333333332</v>
      </c>
      <c r="G189" s="25">
        <v>148.2</v>
      </c>
      <c r="H189" s="82">
        <v>12.729166666666666</v>
      </c>
      <c r="I189" s="8">
        <v>13</v>
      </c>
      <c r="J189" s="14" t="s">
        <v>543</v>
      </c>
      <c r="K189" s="87"/>
    </row>
    <row r="190" spans="1:11" ht="15">
      <c r="A190" s="4"/>
      <c r="B190" s="65" t="s">
        <v>542</v>
      </c>
      <c r="C190" s="351" t="s">
        <v>541</v>
      </c>
      <c r="D190" s="9">
        <v>7.8755</v>
      </c>
      <c r="E190" s="9">
        <v>2.6065000000000005</v>
      </c>
      <c r="F190" s="25">
        <v>13.545000000000002</v>
      </c>
      <c r="G190" s="25">
        <v>109.17</v>
      </c>
      <c r="H190" s="9">
        <v>10.0375</v>
      </c>
      <c r="I190" s="8">
        <v>13</v>
      </c>
      <c r="J190" s="16" t="s">
        <v>543</v>
      </c>
      <c r="K190" s="87"/>
    </row>
    <row r="191" spans="1:11" ht="15">
      <c r="A191" s="4"/>
      <c r="B191" s="65" t="s">
        <v>542</v>
      </c>
      <c r="C191" s="351" t="s">
        <v>421</v>
      </c>
      <c r="D191" s="9">
        <v>6.126116666666666</v>
      </c>
      <c r="E191" s="9">
        <v>1.643816666666667</v>
      </c>
      <c r="F191" s="25">
        <v>8.181366666666667</v>
      </c>
      <c r="G191" s="25">
        <v>72.075</v>
      </c>
      <c r="H191" s="9">
        <v>6.124583333333333</v>
      </c>
      <c r="I191" s="8">
        <v>13</v>
      </c>
      <c r="J191" s="16" t="s">
        <v>543</v>
      </c>
      <c r="K191" s="87"/>
    </row>
    <row r="192" spans="1:11" ht="15">
      <c r="A192" s="5" t="s">
        <v>544</v>
      </c>
      <c r="B192" s="65" t="s">
        <v>545</v>
      </c>
      <c r="C192" s="182">
        <v>250</v>
      </c>
      <c r="D192" s="9">
        <v>2.558300000000001</v>
      </c>
      <c r="E192" s="9">
        <v>3.9285499999999995</v>
      </c>
      <c r="F192" s="9">
        <v>17.060149999999997</v>
      </c>
      <c r="G192" s="9">
        <v>113.82399999999998</v>
      </c>
      <c r="H192" s="9">
        <v>37.235</v>
      </c>
      <c r="I192" s="8">
        <v>278</v>
      </c>
      <c r="J192" s="37"/>
      <c r="K192" s="87"/>
    </row>
    <row r="193" spans="1:11" ht="15">
      <c r="A193" s="5"/>
      <c r="B193" s="65" t="s">
        <v>545</v>
      </c>
      <c r="C193" s="182">
        <v>200</v>
      </c>
      <c r="D193" s="9">
        <v>2.046640000000001</v>
      </c>
      <c r="E193" s="9">
        <v>3.1428399999999996</v>
      </c>
      <c r="F193" s="9">
        <v>13.648119999999997</v>
      </c>
      <c r="G193" s="9">
        <v>91.05919999999999</v>
      </c>
      <c r="H193" s="9">
        <v>29.787999999999997</v>
      </c>
      <c r="I193" s="8">
        <v>278</v>
      </c>
      <c r="J193" s="37"/>
      <c r="K193" s="87"/>
    </row>
    <row r="194" spans="1:11" ht="15">
      <c r="A194" s="4"/>
      <c r="B194" s="65" t="s">
        <v>545</v>
      </c>
      <c r="C194" s="182">
        <v>150</v>
      </c>
      <c r="D194" s="9">
        <v>1.5349800000000005</v>
      </c>
      <c r="E194" s="9">
        <v>2.3571299999999997</v>
      </c>
      <c r="F194" s="9">
        <v>10.236089999999997</v>
      </c>
      <c r="G194" s="9">
        <v>68.29439999999998</v>
      </c>
      <c r="H194" s="9">
        <v>22.340999999999998</v>
      </c>
      <c r="I194" s="8">
        <v>278</v>
      </c>
      <c r="J194" s="37"/>
      <c r="K194" s="87"/>
    </row>
    <row r="195" spans="1:11" ht="15">
      <c r="A195" s="5" t="s">
        <v>546</v>
      </c>
      <c r="B195" s="65" t="s">
        <v>547</v>
      </c>
      <c r="C195" s="182" t="s">
        <v>548</v>
      </c>
      <c r="D195" s="9">
        <v>4.12</v>
      </c>
      <c r="E195" s="9">
        <v>3.56</v>
      </c>
      <c r="F195" s="9">
        <v>21.21</v>
      </c>
      <c r="G195" s="9">
        <v>133.39</v>
      </c>
      <c r="H195" s="9">
        <v>0.1</v>
      </c>
      <c r="I195" s="8">
        <v>279</v>
      </c>
      <c r="J195" s="37"/>
      <c r="K195" s="87"/>
    </row>
    <row r="196" spans="1:11" ht="15">
      <c r="A196" s="5"/>
      <c r="B196" s="65" t="s">
        <v>547</v>
      </c>
      <c r="C196" s="352" t="s">
        <v>289</v>
      </c>
      <c r="D196" s="9">
        <v>2.47</v>
      </c>
      <c r="E196" s="9">
        <v>2.14</v>
      </c>
      <c r="F196" s="9">
        <v>12.73</v>
      </c>
      <c r="G196" s="9">
        <v>80.03</v>
      </c>
      <c r="H196" s="9">
        <v>0.06</v>
      </c>
      <c r="I196" s="8">
        <v>279</v>
      </c>
      <c r="J196" s="37"/>
      <c r="K196" s="87"/>
    </row>
    <row r="197" spans="1:11" ht="15">
      <c r="A197" s="5" t="s">
        <v>549</v>
      </c>
      <c r="B197" s="65" t="s">
        <v>630</v>
      </c>
      <c r="C197" s="182">
        <v>250</v>
      </c>
      <c r="D197" s="9">
        <v>9.597826086956522</v>
      </c>
      <c r="E197" s="9">
        <v>13.054347826086955</v>
      </c>
      <c r="F197" s="9">
        <v>11.771739130434781</v>
      </c>
      <c r="G197" s="9">
        <v>202.96739130434779</v>
      </c>
      <c r="H197" s="9">
        <v>26.663043478260867</v>
      </c>
      <c r="I197" s="8">
        <v>473</v>
      </c>
      <c r="J197" s="37"/>
      <c r="K197" s="87"/>
    </row>
    <row r="198" spans="1:11" ht="15">
      <c r="A198" s="5"/>
      <c r="B198" s="65" t="s">
        <v>630</v>
      </c>
      <c r="C198" s="182">
        <v>200</v>
      </c>
      <c r="D198" s="9">
        <v>7.678260869565218</v>
      </c>
      <c r="E198" s="9">
        <v>10.443478260869563</v>
      </c>
      <c r="F198" s="9">
        <v>9.417391304347825</v>
      </c>
      <c r="G198" s="9">
        <v>162.37391304347824</v>
      </c>
      <c r="H198" s="9">
        <v>21.33043478260869</v>
      </c>
      <c r="I198" s="8">
        <v>473</v>
      </c>
      <c r="J198" s="37"/>
      <c r="K198" s="87"/>
    </row>
    <row r="199" spans="1:11" ht="15">
      <c r="A199" s="4"/>
      <c r="B199" s="65" t="s">
        <v>630</v>
      </c>
      <c r="C199" s="182">
        <v>150</v>
      </c>
      <c r="D199" s="9">
        <v>5.758695652173913</v>
      </c>
      <c r="E199" s="9">
        <v>7.832608695652173</v>
      </c>
      <c r="F199" s="9">
        <v>7.063043478260869</v>
      </c>
      <c r="G199" s="9">
        <v>121.78043478260868</v>
      </c>
      <c r="H199" s="9">
        <v>15.99782608695652</v>
      </c>
      <c r="I199" s="8">
        <v>473</v>
      </c>
      <c r="J199" s="37"/>
      <c r="K199" s="87"/>
    </row>
    <row r="200" spans="1:11" ht="15">
      <c r="A200" s="5" t="s">
        <v>550</v>
      </c>
      <c r="B200" s="65" t="s">
        <v>551</v>
      </c>
      <c r="C200" s="182">
        <v>250</v>
      </c>
      <c r="D200" s="9">
        <v>10.95</v>
      </c>
      <c r="E200" s="9">
        <v>7.75</v>
      </c>
      <c r="F200" s="9">
        <v>24.72</v>
      </c>
      <c r="G200" s="9">
        <v>212.4</v>
      </c>
      <c r="H200" s="9">
        <v>17.38</v>
      </c>
      <c r="I200" s="8">
        <v>478</v>
      </c>
      <c r="J200" s="37"/>
      <c r="K200" s="87"/>
    </row>
    <row r="201" spans="1:11" ht="15">
      <c r="A201" s="5"/>
      <c r="B201" s="65" t="s">
        <v>551</v>
      </c>
      <c r="C201" s="182">
        <v>200</v>
      </c>
      <c r="D201" s="9">
        <v>8.76</v>
      </c>
      <c r="E201" s="9">
        <v>6.2</v>
      </c>
      <c r="F201" s="9">
        <v>19.776</v>
      </c>
      <c r="G201" s="9">
        <v>169.92</v>
      </c>
      <c r="H201" s="9">
        <v>13.904</v>
      </c>
      <c r="I201" s="8">
        <v>478</v>
      </c>
      <c r="J201" s="37"/>
      <c r="K201" s="87"/>
    </row>
    <row r="202" spans="1:11" ht="15">
      <c r="A202" s="4"/>
      <c r="B202" s="65" t="s">
        <v>551</v>
      </c>
      <c r="C202" s="182">
        <v>150</v>
      </c>
      <c r="D202" s="9">
        <v>6.57</v>
      </c>
      <c r="E202" s="9">
        <v>4.65</v>
      </c>
      <c r="F202" s="9">
        <v>14.831999999999999</v>
      </c>
      <c r="G202" s="9">
        <v>127.44</v>
      </c>
      <c r="H202" s="9">
        <v>10.427999999999999</v>
      </c>
      <c r="I202" s="8">
        <v>478</v>
      </c>
      <c r="J202" s="37"/>
      <c r="K202" s="87"/>
    </row>
    <row r="203" spans="1:11" ht="15">
      <c r="A203" s="5" t="s">
        <v>552</v>
      </c>
      <c r="B203" s="65" t="s">
        <v>553</v>
      </c>
      <c r="C203" s="182">
        <v>20</v>
      </c>
      <c r="D203" s="25">
        <v>4.52</v>
      </c>
      <c r="E203" s="25">
        <v>2.4</v>
      </c>
      <c r="F203" s="68">
        <v>0</v>
      </c>
      <c r="G203" s="23">
        <v>48.6</v>
      </c>
      <c r="H203" s="7">
        <v>0</v>
      </c>
      <c r="I203" s="8">
        <v>300</v>
      </c>
      <c r="J203" s="19" t="s">
        <v>554</v>
      </c>
      <c r="K203" s="87"/>
    </row>
    <row r="204" spans="1:11" ht="30.75">
      <c r="A204" s="5"/>
      <c r="B204" s="65" t="s">
        <v>127</v>
      </c>
      <c r="C204" s="182">
        <v>20</v>
      </c>
      <c r="D204" s="25">
        <v>4.22</v>
      </c>
      <c r="E204" s="25">
        <v>1.72</v>
      </c>
      <c r="F204" s="68">
        <v>0</v>
      </c>
      <c r="G204" s="23">
        <v>41.4</v>
      </c>
      <c r="H204" s="7">
        <v>0</v>
      </c>
      <c r="I204" s="8">
        <v>300</v>
      </c>
      <c r="J204" s="19" t="s">
        <v>555</v>
      </c>
      <c r="K204" s="87"/>
    </row>
    <row r="205" spans="1:11" ht="15">
      <c r="A205" s="4"/>
      <c r="B205" s="65" t="s">
        <v>556</v>
      </c>
      <c r="C205" s="182">
        <v>20</v>
      </c>
      <c r="D205" s="25">
        <v>4.22</v>
      </c>
      <c r="E205" s="25">
        <v>2.72</v>
      </c>
      <c r="F205" s="68">
        <v>0</v>
      </c>
      <c r="G205" s="23">
        <v>41.4</v>
      </c>
      <c r="H205" s="7">
        <v>0</v>
      </c>
      <c r="I205" s="8">
        <v>300</v>
      </c>
      <c r="J205" s="19" t="s">
        <v>557</v>
      </c>
      <c r="K205" s="87"/>
    </row>
    <row r="206" spans="1:11" ht="15">
      <c r="A206" s="4"/>
      <c r="B206" s="65" t="s">
        <v>553</v>
      </c>
      <c r="C206" s="182">
        <v>15</v>
      </c>
      <c r="D206" s="25">
        <v>3.39</v>
      </c>
      <c r="E206" s="25">
        <v>1.8</v>
      </c>
      <c r="F206" s="68">
        <v>0</v>
      </c>
      <c r="G206" s="68">
        <v>36.45</v>
      </c>
      <c r="H206" s="7">
        <v>0</v>
      </c>
      <c r="I206" s="8">
        <v>300</v>
      </c>
      <c r="J206" s="19" t="s">
        <v>554</v>
      </c>
      <c r="K206" s="87"/>
    </row>
    <row r="207" spans="1:11" ht="30" customHeight="1">
      <c r="A207" s="4"/>
      <c r="B207" s="67" t="s">
        <v>127</v>
      </c>
      <c r="C207" s="182">
        <v>15</v>
      </c>
      <c r="D207" s="25">
        <v>3.165</v>
      </c>
      <c r="E207" s="25">
        <v>1.29</v>
      </c>
      <c r="F207" s="68">
        <v>0</v>
      </c>
      <c r="G207" s="68">
        <v>31.05</v>
      </c>
      <c r="H207" s="68">
        <v>0</v>
      </c>
      <c r="I207" s="8">
        <v>300</v>
      </c>
      <c r="J207" s="19" t="s">
        <v>555</v>
      </c>
      <c r="K207" s="87"/>
    </row>
    <row r="208" spans="1:11" ht="15">
      <c r="A208" s="4"/>
      <c r="B208" s="65" t="s">
        <v>556</v>
      </c>
      <c r="C208" s="182">
        <v>15</v>
      </c>
      <c r="D208" s="25">
        <v>3.165</v>
      </c>
      <c r="E208" s="25">
        <v>2.04</v>
      </c>
      <c r="F208" s="68">
        <v>0</v>
      </c>
      <c r="G208" s="68">
        <v>31.05</v>
      </c>
      <c r="H208" s="7">
        <v>0</v>
      </c>
      <c r="I208" s="8">
        <v>300</v>
      </c>
      <c r="J208" s="19" t="s">
        <v>557</v>
      </c>
      <c r="K208" s="87"/>
    </row>
    <row r="209" spans="1:11" ht="15">
      <c r="A209" s="5" t="s">
        <v>558</v>
      </c>
      <c r="B209" s="65" t="s">
        <v>126</v>
      </c>
      <c r="C209" s="185">
        <v>20</v>
      </c>
      <c r="D209" s="8">
        <v>5.6</v>
      </c>
      <c r="E209" s="8">
        <v>0.76</v>
      </c>
      <c r="F209" s="9">
        <v>0.1</v>
      </c>
      <c r="G209" s="82">
        <v>29.6</v>
      </c>
      <c r="H209" s="9">
        <v>0.1</v>
      </c>
      <c r="I209" s="8">
        <v>273</v>
      </c>
      <c r="J209" s="37"/>
      <c r="K209" s="87"/>
    </row>
    <row r="210" spans="1:11" ht="15">
      <c r="A210" s="5"/>
      <c r="B210" s="65" t="s">
        <v>126</v>
      </c>
      <c r="C210" s="185">
        <v>15</v>
      </c>
      <c r="D210" s="9">
        <v>4.27</v>
      </c>
      <c r="E210" s="9">
        <v>0.003</v>
      </c>
      <c r="F210" s="9">
        <v>0.08</v>
      </c>
      <c r="G210" s="82">
        <v>22.5</v>
      </c>
      <c r="H210" s="9">
        <v>0.08</v>
      </c>
      <c r="I210" s="8">
        <v>273</v>
      </c>
      <c r="J210" s="37"/>
      <c r="K210" s="87"/>
    </row>
    <row r="211" spans="1:11" ht="15">
      <c r="A211" s="5" t="s">
        <v>559</v>
      </c>
      <c r="B211" s="65" t="s">
        <v>97</v>
      </c>
      <c r="C211" s="185">
        <v>250</v>
      </c>
      <c r="D211" s="8">
        <v>2.24</v>
      </c>
      <c r="E211" s="9">
        <v>3.96</v>
      </c>
      <c r="F211" s="8">
        <v>8.86</v>
      </c>
      <c r="G211" s="9">
        <v>80.1</v>
      </c>
      <c r="H211" s="9">
        <v>25</v>
      </c>
      <c r="I211" s="8">
        <v>53</v>
      </c>
      <c r="J211" s="37"/>
      <c r="K211" s="87"/>
    </row>
    <row r="212" spans="1:11" ht="15">
      <c r="A212" s="5"/>
      <c r="B212" s="65" t="s">
        <v>97</v>
      </c>
      <c r="C212" s="185">
        <v>200</v>
      </c>
      <c r="D212" s="82">
        <v>1.7920000000000003</v>
      </c>
      <c r="E212" s="9">
        <v>3.168</v>
      </c>
      <c r="F212" s="82">
        <v>7.088</v>
      </c>
      <c r="G212" s="9">
        <v>64.08</v>
      </c>
      <c r="H212" s="9">
        <v>20</v>
      </c>
      <c r="I212" s="8">
        <v>53</v>
      </c>
      <c r="J212" s="37"/>
      <c r="K212" s="87"/>
    </row>
    <row r="213" spans="1:11" ht="15">
      <c r="A213" s="5"/>
      <c r="B213" s="65" t="s">
        <v>97</v>
      </c>
      <c r="C213" s="185">
        <v>150</v>
      </c>
      <c r="D213" s="8">
        <v>1.3440000000000003</v>
      </c>
      <c r="E213" s="8">
        <v>2.3760000000000003</v>
      </c>
      <c r="F213" s="8">
        <v>5.316</v>
      </c>
      <c r="G213" s="8">
        <v>48.06</v>
      </c>
      <c r="H213" s="8">
        <v>15</v>
      </c>
      <c r="I213" s="8">
        <v>53</v>
      </c>
      <c r="J213" s="37"/>
      <c r="K213" s="87"/>
    </row>
    <row r="214" spans="1:11" ht="15">
      <c r="A214" s="5" t="s">
        <v>560</v>
      </c>
      <c r="B214" s="65" t="s">
        <v>562</v>
      </c>
      <c r="C214" s="185">
        <v>150</v>
      </c>
      <c r="D214" s="82">
        <v>1.0752000000000002</v>
      </c>
      <c r="E214" s="9">
        <v>1.9008</v>
      </c>
      <c r="F214" s="82">
        <v>4.2528</v>
      </c>
      <c r="G214" s="9">
        <v>48.06</v>
      </c>
      <c r="H214" s="82">
        <v>12</v>
      </c>
      <c r="I214" s="8">
        <v>91</v>
      </c>
      <c r="J214" s="37"/>
      <c r="K214" s="87"/>
    </row>
    <row r="215" spans="1:11" ht="15">
      <c r="A215" s="5"/>
      <c r="B215" s="65" t="s">
        <v>562</v>
      </c>
      <c r="C215" s="182">
        <v>250</v>
      </c>
      <c r="D215" s="8">
        <v>2.98</v>
      </c>
      <c r="E215" s="9">
        <v>3.88</v>
      </c>
      <c r="F215" s="9">
        <v>22.08</v>
      </c>
      <c r="G215" s="8">
        <v>135.08</v>
      </c>
      <c r="H215" s="8">
        <v>11.13</v>
      </c>
      <c r="I215" s="8">
        <v>91</v>
      </c>
      <c r="J215" s="37"/>
      <c r="K215" s="87"/>
    </row>
    <row r="216" spans="1:11" ht="15">
      <c r="A216" s="4"/>
      <c r="B216" s="65" t="s">
        <v>562</v>
      </c>
      <c r="C216" s="182">
        <v>200</v>
      </c>
      <c r="D216" s="9">
        <v>2.38</v>
      </c>
      <c r="E216" s="9">
        <v>3.11</v>
      </c>
      <c r="F216" s="9">
        <v>17.66</v>
      </c>
      <c r="G216" s="9">
        <v>108.06</v>
      </c>
      <c r="H216" s="9">
        <v>6.5</v>
      </c>
      <c r="I216" s="8">
        <v>91</v>
      </c>
      <c r="J216" s="37"/>
      <c r="K216" s="87"/>
    </row>
    <row r="217" spans="1:11" ht="15">
      <c r="A217" s="4"/>
      <c r="B217" s="65" t="s">
        <v>562</v>
      </c>
      <c r="C217" s="182">
        <v>150</v>
      </c>
      <c r="D217" s="9">
        <v>1.788</v>
      </c>
      <c r="E217" s="9">
        <v>2.328</v>
      </c>
      <c r="F217" s="9">
        <v>13.248</v>
      </c>
      <c r="G217" s="9">
        <v>81.048</v>
      </c>
      <c r="H217" s="9">
        <v>6.678000000000001</v>
      </c>
      <c r="I217" s="8">
        <v>91</v>
      </c>
      <c r="J217" s="37"/>
      <c r="K217" s="87"/>
    </row>
    <row r="218" spans="2:11" ht="15">
      <c r="B218" s="65" t="s">
        <v>724</v>
      </c>
      <c r="C218" s="182">
        <v>250</v>
      </c>
      <c r="D218" s="90">
        <v>1.6</v>
      </c>
      <c r="E218" s="90">
        <v>5.1</v>
      </c>
      <c r="F218" s="90">
        <v>13.1</v>
      </c>
      <c r="G218" s="108">
        <v>104</v>
      </c>
      <c r="H218" s="90">
        <v>7.5</v>
      </c>
      <c r="I218" s="8">
        <v>73</v>
      </c>
      <c r="J218" s="87"/>
      <c r="K218" s="87"/>
    </row>
    <row r="219" spans="2:11" ht="15">
      <c r="B219" s="65" t="s">
        <v>724</v>
      </c>
      <c r="C219" s="182">
        <v>200</v>
      </c>
      <c r="D219" s="92">
        <v>1.3</v>
      </c>
      <c r="E219" s="92">
        <v>4.1</v>
      </c>
      <c r="F219" s="92">
        <v>10.5</v>
      </c>
      <c r="G219" s="108">
        <v>83</v>
      </c>
      <c r="H219" s="92">
        <v>6</v>
      </c>
      <c r="I219" s="8">
        <v>73</v>
      </c>
      <c r="J219" s="87"/>
      <c r="K219" s="87"/>
    </row>
    <row r="220" spans="2:11" ht="15">
      <c r="B220" s="65" t="s">
        <v>724</v>
      </c>
      <c r="C220" s="182">
        <v>150</v>
      </c>
      <c r="D220" s="92">
        <v>1</v>
      </c>
      <c r="E220" s="92">
        <v>3</v>
      </c>
      <c r="F220" s="92">
        <v>7.8</v>
      </c>
      <c r="G220" s="108">
        <v>63</v>
      </c>
      <c r="H220" s="92">
        <v>4.5</v>
      </c>
      <c r="I220" s="8">
        <v>73</v>
      </c>
      <c r="J220" s="87"/>
      <c r="K220" s="87"/>
    </row>
    <row r="221" spans="2:11" ht="15">
      <c r="B221" s="65" t="s">
        <v>1173</v>
      </c>
      <c r="C221" s="182">
        <v>250</v>
      </c>
      <c r="D221" s="90">
        <v>5.4</v>
      </c>
      <c r="E221" s="90">
        <v>5.8</v>
      </c>
      <c r="F221" s="90">
        <v>15</v>
      </c>
      <c r="G221" s="108">
        <v>133</v>
      </c>
      <c r="H221" s="90">
        <v>3.4</v>
      </c>
      <c r="I221" s="8">
        <v>95</v>
      </c>
      <c r="J221" s="87"/>
      <c r="K221" s="87"/>
    </row>
    <row r="222" spans="2:11" ht="15">
      <c r="B222" s="65" t="s">
        <v>1173</v>
      </c>
      <c r="C222" s="182">
        <v>200</v>
      </c>
      <c r="D222" s="92">
        <v>4.32</v>
      </c>
      <c r="E222" s="92">
        <v>4.64</v>
      </c>
      <c r="F222" s="92">
        <v>12</v>
      </c>
      <c r="G222" s="108">
        <v>106.4</v>
      </c>
      <c r="H222" s="92">
        <v>2.72</v>
      </c>
      <c r="I222" s="8">
        <v>95</v>
      </c>
      <c r="J222" s="87"/>
      <c r="K222" s="87"/>
    </row>
    <row r="223" spans="2:11" ht="15">
      <c r="B223" s="310" t="s">
        <v>1173</v>
      </c>
      <c r="C223" s="331">
        <v>150</v>
      </c>
      <c r="D223" s="311">
        <v>2.592</v>
      </c>
      <c r="E223" s="311">
        <v>2.784</v>
      </c>
      <c r="F223" s="311">
        <v>7.2</v>
      </c>
      <c r="G223" s="312">
        <v>63.84</v>
      </c>
      <c r="H223" s="311">
        <v>1.632</v>
      </c>
      <c r="I223" s="334">
        <v>95</v>
      </c>
      <c r="J223" s="87"/>
      <c r="K223" s="87"/>
    </row>
    <row r="224" spans="2:11" ht="15">
      <c r="B224" s="65" t="s">
        <v>1595</v>
      </c>
      <c r="C224" s="185">
        <v>200</v>
      </c>
      <c r="D224" s="8">
        <v>2.9</v>
      </c>
      <c r="E224" s="8">
        <v>3.82</v>
      </c>
      <c r="F224" s="8">
        <v>1.67</v>
      </c>
      <c r="G224" s="8">
        <v>108.72</v>
      </c>
      <c r="H224" s="8">
        <v>12.8</v>
      </c>
      <c r="I224" s="8">
        <v>420</v>
      </c>
      <c r="J224" s="37"/>
      <c r="K224" s="37"/>
    </row>
    <row r="225" spans="2:11" ht="15">
      <c r="B225" s="65" t="s">
        <v>1595</v>
      </c>
      <c r="C225" s="185">
        <v>150</v>
      </c>
      <c r="D225" s="8">
        <v>2.2</v>
      </c>
      <c r="E225" s="8">
        <v>2.3</v>
      </c>
      <c r="F225" s="8">
        <v>9</v>
      </c>
      <c r="G225" s="8">
        <v>65.23</v>
      </c>
      <c r="H225" s="8">
        <v>7.68</v>
      </c>
      <c r="I225" s="8">
        <v>420</v>
      </c>
      <c r="J225" s="37"/>
      <c r="K225" s="37"/>
    </row>
    <row r="226" spans="2:11" ht="15">
      <c r="B226" s="65" t="s">
        <v>1596</v>
      </c>
      <c r="C226" s="185">
        <v>200</v>
      </c>
      <c r="D226" s="8">
        <v>5.83</v>
      </c>
      <c r="E226" s="8">
        <v>5.19</v>
      </c>
      <c r="F226" s="8">
        <v>14.23</v>
      </c>
      <c r="G226" s="8">
        <v>126.95</v>
      </c>
      <c r="H226" s="8">
        <v>4.33</v>
      </c>
      <c r="I226" s="8">
        <v>421</v>
      </c>
      <c r="J226" s="37"/>
      <c r="K226" s="37"/>
    </row>
    <row r="227" spans="2:11" ht="15">
      <c r="B227" s="65" t="s">
        <v>1596</v>
      </c>
      <c r="C227" s="185">
        <v>150</v>
      </c>
      <c r="D227" s="8">
        <v>4.37</v>
      </c>
      <c r="E227" s="8">
        <v>3.89</v>
      </c>
      <c r="F227" s="8">
        <v>10.67</v>
      </c>
      <c r="G227" s="8">
        <v>95.21</v>
      </c>
      <c r="H227" s="8">
        <v>3.25</v>
      </c>
      <c r="I227" s="8">
        <v>421</v>
      </c>
      <c r="J227" s="37"/>
      <c r="K227" s="37"/>
    </row>
    <row r="228" spans="2:11" ht="15">
      <c r="B228" s="65" t="s">
        <v>1597</v>
      </c>
      <c r="C228" s="185">
        <v>200</v>
      </c>
      <c r="D228" s="8">
        <v>2.24</v>
      </c>
      <c r="E228" s="8">
        <v>1.7</v>
      </c>
      <c r="F228" s="8">
        <v>13.1</v>
      </c>
      <c r="G228" s="8">
        <v>76.66</v>
      </c>
      <c r="H228" s="8">
        <v>14.1</v>
      </c>
      <c r="I228" s="8">
        <v>422</v>
      </c>
      <c r="J228" s="37"/>
      <c r="K228" s="37"/>
    </row>
    <row r="229" spans="2:11" ht="15">
      <c r="B229" s="65" t="s">
        <v>1597</v>
      </c>
      <c r="C229" s="185">
        <v>150</v>
      </c>
      <c r="D229" s="8">
        <v>4.37</v>
      </c>
      <c r="E229" s="8">
        <v>3.89</v>
      </c>
      <c r="F229" s="8">
        <v>10.67</v>
      </c>
      <c r="G229" s="8">
        <v>95.21</v>
      </c>
      <c r="H229" s="8">
        <v>3.25</v>
      </c>
      <c r="I229" s="8">
        <v>422</v>
      </c>
      <c r="J229" s="37"/>
      <c r="K229" s="37"/>
    </row>
    <row r="230" spans="2:11" ht="15">
      <c r="B230" s="65" t="s">
        <v>1598</v>
      </c>
      <c r="C230" s="185">
        <v>200</v>
      </c>
      <c r="D230" s="8">
        <v>6.38</v>
      </c>
      <c r="E230" s="8">
        <v>1.84</v>
      </c>
      <c r="F230" s="8">
        <v>25.46</v>
      </c>
      <c r="G230" s="8">
        <v>143.92</v>
      </c>
      <c r="H230" s="8">
        <v>10.27</v>
      </c>
      <c r="I230" s="8">
        <v>423</v>
      </c>
      <c r="J230" s="37"/>
      <c r="K230" s="37"/>
    </row>
    <row r="231" spans="2:11" ht="15">
      <c r="B231" s="65" t="s">
        <v>1598</v>
      </c>
      <c r="C231" s="185">
        <v>150</v>
      </c>
      <c r="D231" s="8">
        <v>4.79</v>
      </c>
      <c r="E231" s="8">
        <v>1.38</v>
      </c>
      <c r="F231" s="8">
        <v>19.1</v>
      </c>
      <c r="G231" s="8">
        <v>107.94</v>
      </c>
      <c r="H231" s="8">
        <v>7.65</v>
      </c>
      <c r="I231" s="8">
        <v>423</v>
      </c>
      <c r="J231" s="37"/>
      <c r="K231" s="37"/>
    </row>
    <row r="232" spans="2:11" ht="15">
      <c r="B232" s="65" t="s">
        <v>1599</v>
      </c>
      <c r="C232" s="185">
        <v>200</v>
      </c>
      <c r="D232" s="8">
        <v>3.36</v>
      </c>
      <c r="E232" s="8">
        <v>4.08</v>
      </c>
      <c r="F232" s="8">
        <v>3.25</v>
      </c>
      <c r="G232" s="8">
        <v>63.16</v>
      </c>
      <c r="H232" s="8">
        <v>6.19</v>
      </c>
      <c r="I232" s="8">
        <v>424</v>
      </c>
      <c r="J232" s="37"/>
      <c r="K232" s="37"/>
    </row>
    <row r="233" spans="2:11" ht="15">
      <c r="B233" s="65" t="s">
        <v>1599</v>
      </c>
      <c r="C233" s="185">
        <v>150</v>
      </c>
      <c r="D233" s="8">
        <v>2.52</v>
      </c>
      <c r="E233" s="8">
        <v>3.06</v>
      </c>
      <c r="F233" s="8">
        <v>2.44</v>
      </c>
      <c r="G233" s="8">
        <v>47.37</v>
      </c>
      <c r="H233" s="8">
        <v>4.64</v>
      </c>
      <c r="I233" s="8">
        <v>424</v>
      </c>
      <c r="J233" s="37"/>
      <c r="K233" s="37"/>
    </row>
    <row r="234" spans="2:11" ht="15">
      <c r="B234" s="65" t="s">
        <v>1600</v>
      </c>
      <c r="C234" s="185">
        <v>200</v>
      </c>
      <c r="D234" s="8">
        <v>1.6</v>
      </c>
      <c r="E234" s="8">
        <v>3.1</v>
      </c>
      <c r="F234" s="8">
        <v>6.1</v>
      </c>
      <c r="G234" s="8">
        <v>59</v>
      </c>
      <c r="H234" s="8">
        <v>23.6</v>
      </c>
      <c r="I234" s="8">
        <v>433</v>
      </c>
      <c r="J234" s="37"/>
      <c r="K234" s="37"/>
    </row>
    <row r="235" spans="2:11" ht="15">
      <c r="B235" s="65" t="s">
        <v>1600</v>
      </c>
      <c r="C235" s="185">
        <v>150</v>
      </c>
      <c r="D235" s="8">
        <v>1.2</v>
      </c>
      <c r="E235" s="8">
        <v>2.3</v>
      </c>
      <c r="F235" s="8">
        <v>4.5</v>
      </c>
      <c r="G235" s="8">
        <v>11</v>
      </c>
      <c r="H235" s="8">
        <v>17.7</v>
      </c>
      <c r="I235" s="8">
        <v>433</v>
      </c>
      <c r="J235" s="37"/>
      <c r="K235" s="37"/>
    </row>
    <row r="236" spans="2:11" ht="15">
      <c r="B236" s="65" t="s">
        <v>1601</v>
      </c>
      <c r="C236" s="185">
        <v>200</v>
      </c>
      <c r="D236" s="8">
        <v>3.97</v>
      </c>
      <c r="E236" s="8">
        <v>5.04</v>
      </c>
      <c r="F236" s="8">
        <v>6.6</v>
      </c>
      <c r="G236" s="8">
        <v>88</v>
      </c>
      <c r="H236" s="8">
        <v>3.31</v>
      </c>
      <c r="I236" s="8">
        <v>434</v>
      </c>
      <c r="J236" s="37" t="s">
        <v>555</v>
      </c>
      <c r="K236" s="37"/>
    </row>
    <row r="237" spans="2:11" ht="15">
      <c r="B237" s="65" t="s">
        <v>1601</v>
      </c>
      <c r="C237" s="185">
        <v>150</v>
      </c>
      <c r="D237" s="8">
        <v>2.71</v>
      </c>
      <c r="E237" s="8">
        <v>6.65</v>
      </c>
      <c r="F237" s="8">
        <v>4.95</v>
      </c>
      <c r="G237" s="8">
        <v>63.45</v>
      </c>
      <c r="H237" s="8">
        <v>2.48</v>
      </c>
      <c r="I237" s="8">
        <v>434</v>
      </c>
      <c r="J237" s="37" t="s">
        <v>555</v>
      </c>
      <c r="K237" s="37"/>
    </row>
    <row r="238" spans="2:11" ht="15">
      <c r="B238" s="65" t="s">
        <v>1645</v>
      </c>
      <c r="C238" s="185">
        <v>200</v>
      </c>
      <c r="D238" s="8">
        <v>3.9</v>
      </c>
      <c r="E238" s="8">
        <v>4.8</v>
      </c>
      <c r="F238" s="8">
        <v>18.8</v>
      </c>
      <c r="G238" s="8">
        <v>134.4</v>
      </c>
      <c r="H238" s="8">
        <v>6.85</v>
      </c>
      <c r="I238" s="8">
        <v>72</v>
      </c>
      <c r="J238" s="37"/>
      <c r="K238" s="37"/>
    </row>
    <row r="239" spans="2:11" ht="15">
      <c r="B239" s="65" t="s">
        <v>1645</v>
      </c>
      <c r="C239" s="185">
        <v>150</v>
      </c>
      <c r="D239" s="8">
        <v>2.3</v>
      </c>
      <c r="E239" s="8">
        <v>2.9</v>
      </c>
      <c r="F239" s="8">
        <v>11.3</v>
      </c>
      <c r="G239" s="8">
        <v>100.8</v>
      </c>
      <c r="H239" s="8">
        <v>4.11</v>
      </c>
      <c r="I239" s="8">
        <v>72</v>
      </c>
      <c r="J239" s="37"/>
      <c r="K239" s="37"/>
    </row>
  </sheetData>
  <sheetProtection/>
  <mergeCells count="4">
    <mergeCell ref="H1:H2"/>
    <mergeCell ref="B1:B2"/>
    <mergeCell ref="C1:C2"/>
    <mergeCell ref="D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B1">
      <selection activeCell="B17" sqref="B17:I17"/>
    </sheetView>
  </sheetViews>
  <sheetFormatPr defaultColWidth="10.375" defaultRowHeight="12.75"/>
  <cols>
    <col min="1" max="1" width="10.375" style="20" hidden="1" customWidth="1"/>
    <col min="2" max="2" width="40.50390625" style="89" customWidth="1"/>
    <col min="3" max="3" width="10.375" style="99" customWidth="1"/>
    <col min="4" max="9" width="10.375" style="100" customWidth="1"/>
    <col min="10" max="10" width="40.125" style="20" customWidth="1"/>
    <col min="11" max="16384" width="10.375" style="20" customWidth="1"/>
  </cols>
  <sheetData>
    <row r="1" spans="1:10" ht="15">
      <c r="A1" s="418"/>
      <c r="B1" s="419" t="s">
        <v>60</v>
      </c>
      <c r="C1" s="421" t="s">
        <v>422</v>
      </c>
      <c r="D1" s="415" t="s">
        <v>423</v>
      </c>
      <c r="E1" s="415"/>
      <c r="F1" s="415"/>
      <c r="G1" s="415"/>
      <c r="H1" s="414" t="s">
        <v>424</v>
      </c>
      <c r="I1" s="424"/>
      <c r="J1" s="416"/>
    </row>
    <row r="2" spans="1:10" ht="46.5">
      <c r="A2" s="418"/>
      <c r="B2" s="420"/>
      <c r="C2" s="422"/>
      <c r="D2" s="98" t="s">
        <v>425</v>
      </c>
      <c r="E2" s="98" t="s">
        <v>426</v>
      </c>
      <c r="F2" s="98" t="s">
        <v>427</v>
      </c>
      <c r="G2" s="98" t="s">
        <v>428</v>
      </c>
      <c r="H2" s="423"/>
      <c r="I2" s="424"/>
      <c r="J2" s="417"/>
    </row>
    <row r="3" spans="1:10" ht="15">
      <c r="A3" s="5" t="s">
        <v>1485</v>
      </c>
      <c r="B3" s="37" t="s">
        <v>1163</v>
      </c>
      <c r="C3" s="182">
        <v>200</v>
      </c>
      <c r="D3" s="9">
        <v>0.16</v>
      </c>
      <c r="E3" s="8">
        <v>0.16</v>
      </c>
      <c r="F3" s="9">
        <v>23.88</v>
      </c>
      <c r="G3" s="9">
        <v>97.6</v>
      </c>
      <c r="H3" s="8">
        <v>1.72</v>
      </c>
      <c r="I3" s="7">
        <v>372</v>
      </c>
      <c r="J3" s="52" t="s">
        <v>1486</v>
      </c>
    </row>
    <row r="4" spans="1:10" ht="15">
      <c r="A4" s="5" t="s">
        <v>1485</v>
      </c>
      <c r="B4" s="37" t="s">
        <v>1163</v>
      </c>
      <c r="C4" s="182">
        <v>180</v>
      </c>
      <c r="D4" s="9">
        <v>0.14400000000000002</v>
      </c>
      <c r="E4" s="9">
        <v>0.14400000000000002</v>
      </c>
      <c r="F4" s="9">
        <v>21.491999999999997</v>
      </c>
      <c r="G4" s="9">
        <v>87.84</v>
      </c>
      <c r="H4" s="9">
        <v>1.548</v>
      </c>
      <c r="I4" s="7">
        <v>372</v>
      </c>
      <c r="J4" s="37" t="s">
        <v>1486</v>
      </c>
    </row>
    <row r="5" spans="1:10" ht="15">
      <c r="A5" s="5" t="s">
        <v>1485</v>
      </c>
      <c r="B5" s="37" t="s">
        <v>1163</v>
      </c>
      <c r="C5" s="182">
        <v>150</v>
      </c>
      <c r="D5" s="9">
        <v>0.12</v>
      </c>
      <c r="E5" s="9">
        <v>0.12</v>
      </c>
      <c r="F5" s="9">
        <v>17.91</v>
      </c>
      <c r="G5" s="9">
        <v>73.2</v>
      </c>
      <c r="H5" s="9">
        <v>1.29</v>
      </c>
      <c r="I5" s="7">
        <v>372</v>
      </c>
      <c r="J5" s="37" t="s">
        <v>1486</v>
      </c>
    </row>
    <row r="6" spans="1:10" ht="15">
      <c r="A6" s="5" t="s">
        <v>1485</v>
      </c>
      <c r="B6" s="37" t="s">
        <v>1487</v>
      </c>
      <c r="C6" s="182">
        <v>200</v>
      </c>
      <c r="D6" s="9">
        <v>0.16</v>
      </c>
      <c r="E6" s="8">
        <v>0.12</v>
      </c>
      <c r="F6" s="9">
        <v>24.08</v>
      </c>
      <c r="G6" s="9">
        <v>98</v>
      </c>
      <c r="H6" s="8">
        <v>0.86</v>
      </c>
      <c r="I6" s="7">
        <v>372</v>
      </c>
      <c r="J6" s="52" t="s">
        <v>1488</v>
      </c>
    </row>
    <row r="7" spans="1:10" ht="15">
      <c r="A7" s="5" t="s">
        <v>1485</v>
      </c>
      <c r="B7" s="37" t="s">
        <v>1487</v>
      </c>
      <c r="C7" s="182">
        <v>180</v>
      </c>
      <c r="D7" s="9">
        <v>0.14400000000000002</v>
      </c>
      <c r="E7" s="9">
        <v>0.10799999999999998</v>
      </c>
      <c r="F7" s="9">
        <v>21.671999999999997</v>
      </c>
      <c r="G7" s="9">
        <v>88.2</v>
      </c>
      <c r="H7" s="9">
        <v>0.774</v>
      </c>
      <c r="I7" s="7">
        <v>372</v>
      </c>
      <c r="J7" s="37" t="s">
        <v>1488</v>
      </c>
    </row>
    <row r="8" spans="1:10" ht="15">
      <c r="A8" s="5" t="s">
        <v>1485</v>
      </c>
      <c r="B8" s="37" t="s">
        <v>1487</v>
      </c>
      <c r="C8" s="182">
        <v>150</v>
      </c>
      <c r="D8" s="9">
        <v>0.12</v>
      </c>
      <c r="E8" s="9">
        <v>0.09</v>
      </c>
      <c r="F8" s="9">
        <v>18.06</v>
      </c>
      <c r="G8" s="9">
        <v>73.5</v>
      </c>
      <c r="H8" s="9">
        <v>0.645</v>
      </c>
      <c r="I8" s="7">
        <v>372</v>
      </c>
      <c r="J8" s="37" t="s">
        <v>1488</v>
      </c>
    </row>
    <row r="9" spans="1:10" ht="15">
      <c r="A9" s="5" t="s">
        <v>1489</v>
      </c>
      <c r="B9" s="37" t="s">
        <v>54</v>
      </c>
      <c r="C9" s="182">
        <v>200</v>
      </c>
      <c r="D9" s="9">
        <v>0.45</v>
      </c>
      <c r="E9" s="8">
        <v>0.1</v>
      </c>
      <c r="F9" s="9">
        <v>33.99</v>
      </c>
      <c r="G9" s="9">
        <v>138.6</v>
      </c>
      <c r="H9" s="8">
        <v>12.9</v>
      </c>
      <c r="I9" s="7">
        <v>374</v>
      </c>
      <c r="J9" s="52" t="s">
        <v>1490</v>
      </c>
    </row>
    <row r="10" spans="1:10" ht="15">
      <c r="A10" s="5"/>
      <c r="B10" s="37" t="s">
        <v>54</v>
      </c>
      <c r="C10" s="182">
        <v>180</v>
      </c>
      <c r="D10" s="9">
        <v>0.405</v>
      </c>
      <c r="E10" s="9">
        <v>0.09</v>
      </c>
      <c r="F10" s="9">
        <v>30.591000000000005</v>
      </c>
      <c r="G10" s="9">
        <v>124.74</v>
      </c>
      <c r="H10" s="9">
        <v>11.61</v>
      </c>
      <c r="I10" s="7">
        <v>374</v>
      </c>
      <c r="J10" s="37" t="s">
        <v>1490</v>
      </c>
    </row>
    <row r="11" spans="1:10" ht="15">
      <c r="A11" s="22"/>
      <c r="B11" s="37" t="s">
        <v>54</v>
      </c>
      <c r="C11" s="182">
        <v>150</v>
      </c>
      <c r="D11" s="9">
        <v>0.3375</v>
      </c>
      <c r="E11" s="9">
        <v>0.075</v>
      </c>
      <c r="F11" s="9">
        <v>25.4925</v>
      </c>
      <c r="G11" s="9">
        <v>103.95</v>
      </c>
      <c r="H11" s="9">
        <v>9.675</v>
      </c>
      <c r="I11" s="7">
        <v>374</v>
      </c>
      <c r="J11" s="37" t="s">
        <v>1490</v>
      </c>
    </row>
    <row r="12" spans="1:10" ht="15">
      <c r="A12" s="22"/>
      <c r="B12" s="37" t="s">
        <v>327</v>
      </c>
      <c r="C12" s="182">
        <v>200</v>
      </c>
      <c r="D12" s="9">
        <v>0.4</v>
      </c>
      <c r="E12" s="8">
        <v>0.1</v>
      </c>
      <c r="F12" s="9">
        <v>33.69</v>
      </c>
      <c r="G12" s="9">
        <v>137.2</v>
      </c>
      <c r="H12" s="8">
        <v>8.17</v>
      </c>
      <c r="I12" s="7">
        <v>374</v>
      </c>
      <c r="J12" s="52" t="s">
        <v>1493</v>
      </c>
    </row>
    <row r="13" spans="1:10" ht="15">
      <c r="A13" s="22"/>
      <c r="B13" s="37" t="s">
        <v>327</v>
      </c>
      <c r="C13" s="182">
        <v>180</v>
      </c>
      <c r="D13" s="9">
        <v>0.36</v>
      </c>
      <c r="E13" s="9">
        <v>0.09</v>
      </c>
      <c r="F13" s="9">
        <v>30.320999999999998</v>
      </c>
      <c r="G13" s="9">
        <v>123.48</v>
      </c>
      <c r="H13" s="9">
        <v>7.353</v>
      </c>
      <c r="I13" s="7">
        <v>374</v>
      </c>
      <c r="J13" s="37" t="s">
        <v>1493</v>
      </c>
    </row>
    <row r="14" spans="1:10" ht="15">
      <c r="A14" s="22"/>
      <c r="B14" s="37" t="s">
        <v>327</v>
      </c>
      <c r="C14" s="182">
        <v>150</v>
      </c>
      <c r="D14" s="9">
        <v>0.3</v>
      </c>
      <c r="E14" s="9">
        <v>0.075</v>
      </c>
      <c r="F14" s="9">
        <v>25.2675</v>
      </c>
      <c r="G14" s="9">
        <v>102.9</v>
      </c>
      <c r="H14" s="9">
        <v>6.1275</v>
      </c>
      <c r="I14" s="7">
        <v>374</v>
      </c>
      <c r="J14" s="37" t="s">
        <v>1493</v>
      </c>
    </row>
    <row r="15" spans="1:10" ht="15">
      <c r="A15" s="5" t="s">
        <v>1494</v>
      </c>
      <c r="B15" s="37" t="s">
        <v>1495</v>
      </c>
      <c r="C15" s="185">
        <v>200</v>
      </c>
      <c r="D15" s="8">
        <v>0.44</v>
      </c>
      <c r="E15" s="8">
        <v>0.02</v>
      </c>
      <c r="F15" s="8">
        <v>27.77</v>
      </c>
      <c r="G15" s="81">
        <v>113</v>
      </c>
      <c r="H15" s="8">
        <v>0.4</v>
      </c>
      <c r="I15" s="7">
        <v>376</v>
      </c>
      <c r="J15" s="87"/>
    </row>
    <row r="16" spans="1:10" ht="15">
      <c r="A16" s="5"/>
      <c r="B16" s="37" t="s">
        <v>1495</v>
      </c>
      <c r="C16" s="185">
        <v>180</v>
      </c>
      <c r="D16" s="82">
        <v>0.396</v>
      </c>
      <c r="E16" s="82">
        <v>0.018000000000000002</v>
      </c>
      <c r="F16" s="82">
        <v>24.993</v>
      </c>
      <c r="G16" s="81">
        <v>101.7</v>
      </c>
      <c r="H16" s="82">
        <v>0.36</v>
      </c>
      <c r="I16" s="7">
        <v>376</v>
      </c>
      <c r="J16" s="87"/>
    </row>
    <row r="17" spans="1:10" ht="15">
      <c r="A17" s="22"/>
      <c r="B17" s="37" t="s">
        <v>1495</v>
      </c>
      <c r="C17" s="185">
        <v>150</v>
      </c>
      <c r="D17" s="82">
        <v>0.297</v>
      </c>
      <c r="E17" s="82">
        <v>0.013500000000000002</v>
      </c>
      <c r="F17" s="82">
        <v>18.74475</v>
      </c>
      <c r="G17" s="81">
        <v>76.275</v>
      </c>
      <c r="H17" s="82">
        <v>0.27</v>
      </c>
      <c r="I17" s="7">
        <v>376</v>
      </c>
      <c r="J17" s="87"/>
    </row>
    <row r="18" spans="1:10" ht="15">
      <c r="A18" s="5" t="s">
        <v>1496</v>
      </c>
      <c r="B18" s="37" t="s">
        <v>135</v>
      </c>
      <c r="C18" s="182">
        <v>200</v>
      </c>
      <c r="D18" s="9">
        <v>0.09</v>
      </c>
      <c r="E18" s="8">
        <v>0.04</v>
      </c>
      <c r="F18" s="9">
        <v>26.14</v>
      </c>
      <c r="G18" s="9">
        <v>105.2</v>
      </c>
      <c r="H18" s="8">
        <v>1.83</v>
      </c>
      <c r="I18" s="7">
        <v>378</v>
      </c>
      <c r="J18" s="52" t="s">
        <v>1497</v>
      </c>
    </row>
    <row r="19" spans="1:10" ht="15">
      <c r="A19" s="5"/>
      <c r="B19" s="37" t="s">
        <v>135</v>
      </c>
      <c r="C19" s="182">
        <v>180</v>
      </c>
      <c r="D19" s="9">
        <v>0.081</v>
      </c>
      <c r="E19" s="9">
        <v>0.036000000000000004</v>
      </c>
      <c r="F19" s="9">
        <v>23.526000000000003</v>
      </c>
      <c r="G19" s="9">
        <v>94.68</v>
      </c>
      <c r="H19" s="9">
        <v>1.647</v>
      </c>
      <c r="I19" s="7">
        <v>378</v>
      </c>
      <c r="J19" s="37" t="s">
        <v>1497</v>
      </c>
    </row>
    <row r="20" spans="1:10" ht="15">
      <c r="A20" s="22"/>
      <c r="B20" s="37" t="s">
        <v>135</v>
      </c>
      <c r="C20" s="182">
        <v>150</v>
      </c>
      <c r="D20" s="9">
        <v>0.0675</v>
      </c>
      <c r="E20" s="9">
        <v>0.03</v>
      </c>
      <c r="F20" s="9">
        <v>19.605</v>
      </c>
      <c r="G20" s="9">
        <v>78.9</v>
      </c>
      <c r="H20" s="9">
        <v>1.3725</v>
      </c>
      <c r="I20" s="7">
        <v>378</v>
      </c>
      <c r="J20" s="37" t="s">
        <v>1497</v>
      </c>
    </row>
    <row r="21" spans="1:10" ht="15">
      <c r="A21" s="22"/>
      <c r="B21" s="37" t="s">
        <v>328</v>
      </c>
      <c r="C21" s="182">
        <v>200</v>
      </c>
      <c r="D21" s="9">
        <v>0.13</v>
      </c>
      <c r="E21" s="8">
        <v>0.1</v>
      </c>
      <c r="F21" s="9">
        <v>27.01</v>
      </c>
      <c r="G21" s="9">
        <v>109.4</v>
      </c>
      <c r="H21" s="8">
        <v>1.83</v>
      </c>
      <c r="I21" s="7">
        <v>378</v>
      </c>
      <c r="J21" s="52" t="s">
        <v>1498</v>
      </c>
    </row>
    <row r="22" spans="1:10" ht="15">
      <c r="A22" s="22"/>
      <c r="B22" s="37" t="s">
        <v>328</v>
      </c>
      <c r="C22" s="182">
        <v>180</v>
      </c>
      <c r="D22" s="9">
        <v>0.11699999999999999</v>
      </c>
      <c r="E22" s="9">
        <v>0.09</v>
      </c>
      <c r="F22" s="9">
        <v>24.309</v>
      </c>
      <c r="G22" s="9">
        <v>98.46</v>
      </c>
      <c r="H22" s="9">
        <v>1.647</v>
      </c>
      <c r="I22" s="7">
        <v>378</v>
      </c>
      <c r="J22" s="37" t="s">
        <v>1498</v>
      </c>
    </row>
    <row r="23" spans="1:10" ht="15">
      <c r="A23" s="22"/>
      <c r="B23" s="37" t="s">
        <v>328</v>
      </c>
      <c r="C23" s="182">
        <v>150</v>
      </c>
      <c r="D23" s="9">
        <v>0.0975</v>
      </c>
      <c r="E23" s="9">
        <v>0.075</v>
      </c>
      <c r="F23" s="9">
        <v>20.2575</v>
      </c>
      <c r="G23" s="9">
        <v>82.05</v>
      </c>
      <c r="H23" s="9">
        <v>1.3725</v>
      </c>
      <c r="I23" s="7">
        <v>378</v>
      </c>
      <c r="J23" s="37" t="s">
        <v>1498</v>
      </c>
    </row>
    <row r="24" spans="1:10" ht="15">
      <c r="A24" s="22"/>
      <c r="B24" s="37" t="s">
        <v>329</v>
      </c>
      <c r="C24" s="182">
        <v>200</v>
      </c>
      <c r="D24" s="9">
        <v>0.18</v>
      </c>
      <c r="E24" s="8">
        <v>0.08</v>
      </c>
      <c r="F24" s="9">
        <v>26.84</v>
      </c>
      <c r="G24" s="9">
        <v>108.8</v>
      </c>
      <c r="H24" s="8">
        <v>24.4</v>
      </c>
      <c r="I24" s="7">
        <v>378</v>
      </c>
      <c r="J24" s="52" t="s">
        <v>1499</v>
      </c>
    </row>
    <row r="25" spans="1:10" ht="15">
      <c r="A25" s="22"/>
      <c r="B25" s="37" t="s">
        <v>329</v>
      </c>
      <c r="C25" s="182">
        <v>180</v>
      </c>
      <c r="D25" s="9">
        <v>0.162</v>
      </c>
      <c r="E25" s="9">
        <v>0.07200000000000001</v>
      </c>
      <c r="F25" s="9">
        <v>24.156</v>
      </c>
      <c r="G25" s="9">
        <v>97.92</v>
      </c>
      <c r="H25" s="9">
        <v>21.96</v>
      </c>
      <c r="I25" s="7">
        <v>378</v>
      </c>
      <c r="J25" s="37" t="s">
        <v>1499</v>
      </c>
    </row>
    <row r="26" spans="1:10" ht="15">
      <c r="A26" s="22"/>
      <c r="B26" s="37" t="s">
        <v>329</v>
      </c>
      <c r="C26" s="182">
        <v>150</v>
      </c>
      <c r="D26" s="9">
        <v>0.135</v>
      </c>
      <c r="E26" s="9">
        <v>0.06</v>
      </c>
      <c r="F26" s="9">
        <v>20.13</v>
      </c>
      <c r="G26" s="9">
        <v>81.6</v>
      </c>
      <c r="H26" s="9">
        <v>18.3</v>
      </c>
      <c r="I26" s="7">
        <v>378</v>
      </c>
      <c r="J26" s="37" t="s">
        <v>1499</v>
      </c>
    </row>
    <row r="27" spans="1:10" ht="15">
      <c r="A27" s="5" t="s">
        <v>1500</v>
      </c>
      <c r="B27" s="37" t="s">
        <v>1501</v>
      </c>
      <c r="C27" s="182">
        <v>200</v>
      </c>
      <c r="D27" s="9">
        <v>0.23</v>
      </c>
      <c r="E27" s="8">
        <v>0.01</v>
      </c>
      <c r="F27" s="9">
        <v>35.27</v>
      </c>
      <c r="G27" s="9">
        <v>142.2</v>
      </c>
      <c r="H27" s="8">
        <v>0.15</v>
      </c>
      <c r="I27" s="7">
        <v>379</v>
      </c>
      <c r="J27" s="52" t="s">
        <v>1502</v>
      </c>
    </row>
    <row r="28" spans="1:10" ht="15">
      <c r="A28" s="5"/>
      <c r="B28" s="37" t="s">
        <v>1501</v>
      </c>
      <c r="C28" s="182">
        <v>180</v>
      </c>
      <c r="D28" s="9">
        <v>0.207</v>
      </c>
      <c r="E28" s="9">
        <v>0.009000000000000001</v>
      </c>
      <c r="F28" s="9">
        <v>31.743000000000002</v>
      </c>
      <c r="G28" s="9">
        <v>127.98</v>
      </c>
      <c r="H28" s="9">
        <v>0.135</v>
      </c>
      <c r="I28" s="7">
        <v>379</v>
      </c>
      <c r="J28" s="37" t="s">
        <v>1502</v>
      </c>
    </row>
    <row r="29" spans="1:10" ht="15">
      <c r="A29" s="22"/>
      <c r="B29" s="37" t="s">
        <v>1501</v>
      </c>
      <c r="C29" s="182">
        <v>150</v>
      </c>
      <c r="D29" s="9">
        <v>0.1725</v>
      </c>
      <c r="E29" s="9">
        <v>0.0075</v>
      </c>
      <c r="F29" s="9">
        <v>26.4525</v>
      </c>
      <c r="G29" s="9">
        <v>106.65</v>
      </c>
      <c r="H29" s="9">
        <v>0.1125</v>
      </c>
      <c r="I29" s="7">
        <v>379</v>
      </c>
      <c r="J29" s="37" t="s">
        <v>1502</v>
      </c>
    </row>
    <row r="30" spans="1:10" ht="15">
      <c r="A30" s="5" t="s">
        <v>1503</v>
      </c>
      <c r="B30" s="37" t="s">
        <v>1473</v>
      </c>
      <c r="C30" s="182">
        <v>200</v>
      </c>
      <c r="D30" s="9">
        <v>0.89</v>
      </c>
      <c r="E30" s="8">
        <v>0.06</v>
      </c>
      <c r="F30" s="9">
        <v>28.58</v>
      </c>
      <c r="G30" s="9">
        <v>118.4</v>
      </c>
      <c r="H30" s="8">
        <v>0.49</v>
      </c>
      <c r="I30" s="7">
        <v>380</v>
      </c>
      <c r="J30" s="52" t="s">
        <v>1504</v>
      </c>
    </row>
    <row r="31" spans="1:10" ht="15">
      <c r="A31" s="5"/>
      <c r="B31" s="37" t="s">
        <v>1473</v>
      </c>
      <c r="C31" s="182">
        <v>180</v>
      </c>
      <c r="D31" s="9">
        <v>0.801</v>
      </c>
      <c r="E31" s="9">
        <v>0.05399999999999999</v>
      </c>
      <c r="F31" s="9">
        <v>25.722</v>
      </c>
      <c r="G31" s="9">
        <v>106.56</v>
      </c>
      <c r="H31" s="9">
        <v>0.441</v>
      </c>
      <c r="I31" s="7">
        <v>380</v>
      </c>
      <c r="J31" s="37" t="s">
        <v>1504</v>
      </c>
    </row>
    <row r="32" spans="1:10" ht="15">
      <c r="A32" s="22"/>
      <c r="B32" s="37" t="s">
        <v>1473</v>
      </c>
      <c r="C32" s="182">
        <v>150</v>
      </c>
      <c r="D32" s="9">
        <v>0.6675</v>
      </c>
      <c r="E32" s="9">
        <v>0.045</v>
      </c>
      <c r="F32" s="9">
        <v>21.435</v>
      </c>
      <c r="G32" s="9">
        <v>88.8</v>
      </c>
      <c r="H32" s="9">
        <v>0.3675</v>
      </c>
      <c r="I32" s="7">
        <v>380</v>
      </c>
      <c r="J32" s="37" t="s">
        <v>1504</v>
      </c>
    </row>
    <row r="33" spans="1:10" ht="15">
      <c r="A33" s="5" t="s">
        <v>1505</v>
      </c>
      <c r="B33" s="37" t="s">
        <v>1506</v>
      </c>
      <c r="C33" s="182">
        <v>200</v>
      </c>
      <c r="D33" s="9">
        <v>0.24</v>
      </c>
      <c r="E33" s="8">
        <v>0.11</v>
      </c>
      <c r="F33" s="9">
        <v>0.88</v>
      </c>
      <c r="G33" s="9">
        <v>112</v>
      </c>
      <c r="H33" s="9">
        <v>48.8</v>
      </c>
      <c r="I33" s="7">
        <v>381</v>
      </c>
      <c r="J33" s="52" t="s">
        <v>1507</v>
      </c>
    </row>
    <row r="34" spans="1:10" ht="15">
      <c r="A34" s="5"/>
      <c r="B34" s="37" t="s">
        <v>1506</v>
      </c>
      <c r="C34" s="182">
        <v>180</v>
      </c>
      <c r="D34" s="9">
        <v>0.21599999999999997</v>
      </c>
      <c r="E34" s="9">
        <v>0.099</v>
      </c>
      <c r="F34" s="9">
        <v>0.792</v>
      </c>
      <c r="G34" s="9">
        <v>100.8</v>
      </c>
      <c r="H34" s="9">
        <v>43.92</v>
      </c>
      <c r="I34" s="7">
        <v>381</v>
      </c>
      <c r="J34" s="37" t="s">
        <v>1507</v>
      </c>
    </row>
    <row r="35" spans="1:10" ht="15">
      <c r="A35" s="22"/>
      <c r="B35" s="37" t="s">
        <v>1506</v>
      </c>
      <c r="C35" s="182">
        <v>150</v>
      </c>
      <c r="D35" s="9">
        <v>0.18</v>
      </c>
      <c r="E35" s="9">
        <v>0.0825</v>
      </c>
      <c r="F35" s="9">
        <v>0.66</v>
      </c>
      <c r="G35" s="9">
        <v>84</v>
      </c>
      <c r="H35" s="9">
        <v>36.6</v>
      </c>
      <c r="I35" s="7">
        <v>381</v>
      </c>
      <c r="J35" s="37" t="s">
        <v>1507</v>
      </c>
    </row>
    <row r="36" spans="1:10" ht="15">
      <c r="A36" s="5" t="s">
        <v>1508</v>
      </c>
      <c r="B36" s="37" t="s">
        <v>1509</v>
      </c>
      <c r="C36" s="182">
        <v>200</v>
      </c>
      <c r="D36" s="9">
        <v>0.57</v>
      </c>
      <c r="E36" s="8">
        <v>0.06</v>
      </c>
      <c r="F36" s="9">
        <v>30.2</v>
      </c>
      <c r="G36" s="9">
        <v>123.6</v>
      </c>
      <c r="H36" s="8">
        <v>1.1</v>
      </c>
      <c r="I36" s="7">
        <v>382</v>
      </c>
      <c r="J36" s="87"/>
    </row>
    <row r="37" spans="1:10" ht="15">
      <c r="A37" s="5"/>
      <c r="B37" s="37" t="s">
        <v>1509</v>
      </c>
      <c r="C37" s="182">
        <v>180</v>
      </c>
      <c r="D37" s="9">
        <v>0.5129999999999999</v>
      </c>
      <c r="E37" s="9">
        <v>0.05399999999999999</v>
      </c>
      <c r="F37" s="9">
        <v>27.18</v>
      </c>
      <c r="G37" s="9">
        <v>111.24</v>
      </c>
      <c r="H37" s="9">
        <v>0.99</v>
      </c>
      <c r="I37" s="7">
        <v>382</v>
      </c>
      <c r="J37" s="87"/>
    </row>
    <row r="38" spans="1:10" ht="15">
      <c r="A38" s="22"/>
      <c r="B38" s="37" t="s">
        <v>1509</v>
      </c>
      <c r="C38" s="182">
        <v>150</v>
      </c>
      <c r="D38" s="9">
        <v>0.4275</v>
      </c>
      <c r="E38" s="9">
        <v>0.045</v>
      </c>
      <c r="F38" s="9">
        <v>22.65</v>
      </c>
      <c r="G38" s="9">
        <v>92.7</v>
      </c>
      <c r="H38" s="9">
        <v>0.825</v>
      </c>
      <c r="I38" s="7">
        <v>382</v>
      </c>
      <c r="J38" s="87"/>
    </row>
    <row r="39" spans="1:10" ht="15">
      <c r="A39" s="5" t="s">
        <v>1510</v>
      </c>
      <c r="B39" s="37" t="s">
        <v>416</v>
      </c>
      <c r="C39" s="182">
        <v>200</v>
      </c>
      <c r="D39" s="9">
        <v>0.09</v>
      </c>
      <c r="E39" s="8">
        <v>0</v>
      </c>
      <c r="F39" s="9">
        <v>22.26</v>
      </c>
      <c r="G39" s="9">
        <v>89.4</v>
      </c>
      <c r="H39" s="8">
        <v>0.07</v>
      </c>
      <c r="I39" s="7">
        <v>383</v>
      </c>
      <c r="J39" s="52" t="s">
        <v>1511</v>
      </c>
    </row>
    <row r="40" spans="1:10" ht="15">
      <c r="A40" s="5"/>
      <c r="B40" s="37" t="s">
        <v>416</v>
      </c>
      <c r="C40" s="182">
        <v>180</v>
      </c>
      <c r="D40" s="9">
        <v>0.081</v>
      </c>
      <c r="E40" s="9">
        <v>0</v>
      </c>
      <c r="F40" s="9">
        <v>20.034000000000002</v>
      </c>
      <c r="G40" s="9">
        <v>80.46</v>
      </c>
      <c r="H40" s="9">
        <v>0.06300000000000001</v>
      </c>
      <c r="I40" s="7">
        <v>383</v>
      </c>
      <c r="J40" s="37" t="s">
        <v>1511</v>
      </c>
    </row>
    <row r="41" spans="1:10" ht="15">
      <c r="A41" s="22"/>
      <c r="B41" s="37" t="s">
        <v>416</v>
      </c>
      <c r="C41" s="182">
        <v>150</v>
      </c>
      <c r="D41" s="9">
        <v>0.0675</v>
      </c>
      <c r="E41" s="9">
        <v>0</v>
      </c>
      <c r="F41" s="9">
        <v>16.695</v>
      </c>
      <c r="G41" s="9">
        <v>67.05</v>
      </c>
      <c r="H41" s="9">
        <v>0.0525</v>
      </c>
      <c r="I41" s="7">
        <v>383</v>
      </c>
      <c r="J41" s="37" t="s">
        <v>1511</v>
      </c>
    </row>
    <row r="42" spans="1:10" ht="15">
      <c r="A42" s="22"/>
      <c r="B42" s="37" t="s">
        <v>330</v>
      </c>
      <c r="C42" s="182">
        <v>200</v>
      </c>
      <c r="D42" s="9">
        <v>0.11</v>
      </c>
      <c r="E42" s="8">
        <v>0</v>
      </c>
      <c r="F42" s="9">
        <v>23.43</v>
      </c>
      <c r="G42" s="9">
        <v>94.2</v>
      </c>
      <c r="H42" s="8">
        <v>0.35</v>
      </c>
      <c r="I42" s="7">
        <v>383</v>
      </c>
      <c r="J42" s="52" t="s">
        <v>1512</v>
      </c>
    </row>
    <row r="43" spans="1:10" ht="15">
      <c r="A43" s="22"/>
      <c r="B43" s="37" t="s">
        <v>330</v>
      </c>
      <c r="C43" s="182">
        <v>180</v>
      </c>
      <c r="D43" s="9">
        <v>0.099</v>
      </c>
      <c r="E43" s="9">
        <v>0</v>
      </c>
      <c r="F43" s="9">
        <v>21.087</v>
      </c>
      <c r="G43" s="9">
        <v>84.78</v>
      </c>
      <c r="H43" s="9">
        <v>0.315</v>
      </c>
      <c r="I43" s="7">
        <v>383</v>
      </c>
      <c r="J43" s="37" t="s">
        <v>1512</v>
      </c>
    </row>
    <row r="44" spans="1:10" ht="15">
      <c r="A44" s="22"/>
      <c r="B44" s="37" t="s">
        <v>330</v>
      </c>
      <c r="C44" s="182">
        <v>150</v>
      </c>
      <c r="D44" s="9">
        <v>0.0825</v>
      </c>
      <c r="E44" s="9">
        <v>0</v>
      </c>
      <c r="F44" s="9">
        <v>17.5725</v>
      </c>
      <c r="G44" s="9">
        <v>70.65</v>
      </c>
      <c r="H44" s="9">
        <v>0.2625</v>
      </c>
      <c r="I44" s="7">
        <v>383</v>
      </c>
      <c r="J44" s="37" t="s">
        <v>1512</v>
      </c>
    </row>
    <row r="45" spans="1:10" ht="15">
      <c r="A45" s="22"/>
      <c r="B45" s="37" t="s">
        <v>331</v>
      </c>
      <c r="C45" s="182">
        <v>200</v>
      </c>
      <c r="D45" s="9">
        <v>0.09</v>
      </c>
      <c r="E45" s="8">
        <v>0.07</v>
      </c>
      <c r="F45" s="9">
        <v>22.83</v>
      </c>
      <c r="G45" s="9">
        <v>92.4</v>
      </c>
      <c r="H45" s="8">
        <v>0.2</v>
      </c>
      <c r="I45" s="7">
        <v>383</v>
      </c>
      <c r="J45" s="52" t="s">
        <v>1513</v>
      </c>
    </row>
    <row r="46" spans="1:10" ht="15">
      <c r="A46" s="22"/>
      <c r="B46" s="37" t="s">
        <v>331</v>
      </c>
      <c r="C46" s="182">
        <v>180</v>
      </c>
      <c r="D46" s="9">
        <v>0.081</v>
      </c>
      <c r="E46" s="9">
        <v>0.06300000000000001</v>
      </c>
      <c r="F46" s="9">
        <v>20.546999999999997</v>
      </c>
      <c r="G46" s="9">
        <v>83.16</v>
      </c>
      <c r="H46" s="9">
        <v>0.18</v>
      </c>
      <c r="I46" s="7">
        <v>383</v>
      </c>
      <c r="J46" s="37" t="s">
        <v>1513</v>
      </c>
    </row>
    <row r="47" spans="1:10" ht="15">
      <c r="A47" s="22"/>
      <c r="B47" s="37" t="s">
        <v>331</v>
      </c>
      <c r="C47" s="182">
        <v>150</v>
      </c>
      <c r="D47" s="9">
        <v>0.0675</v>
      </c>
      <c r="E47" s="9">
        <v>0.0525</v>
      </c>
      <c r="F47" s="9">
        <v>17.1225</v>
      </c>
      <c r="G47" s="9">
        <v>69.3</v>
      </c>
      <c r="H47" s="9">
        <v>0.15</v>
      </c>
      <c r="I47" s="7">
        <v>383</v>
      </c>
      <c r="J47" s="37" t="s">
        <v>1513</v>
      </c>
    </row>
    <row r="48" spans="1:10" ht="15">
      <c r="A48" s="5" t="s">
        <v>1514</v>
      </c>
      <c r="B48" s="37" t="s">
        <v>1515</v>
      </c>
      <c r="C48" s="182">
        <v>200</v>
      </c>
      <c r="D48" s="9">
        <v>4.2</v>
      </c>
      <c r="E48" s="8">
        <v>3.73</v>
      </c>
      <c r="F48" s="9">
        <v>30.25</v>
      </c>
      <c r="G48" s="9">
        <v>171.4</v>
      </c>
      <c r="H48" s="8">
        <v>1.44</v>
      </c>
      <c r="I48" s="7">
        <v>384</v>
      </c>
      <c r="J48" s="52" t="s">
        <v>1515</v>
      </c>
    </row>
    <row r="49" spans="1:10" ht="15">
      <c r="A49" s="5"/>
      <c r="B49" s="37" t="s">
        <v>1515</v>
      </c>
      <c r="C49" s="182">
        <v>180</v>
      </c>
      <c r="D49" s="9">
        <v>3.78</v>
      </c>
      <c r="E49" s="9">
        <v>3.357</v>
      </c>
      <c r="F49" s="9">
        <v>27.225</v>
      </c>
      <c r="G49" s="9">
        <v>154.26</v>
      </c>
      <c r="H49" s="9">
        <v>1.296</v>
      </c>
      <c r="I49" s="7">
        <v>384</v>
      </c>
      <c r="J49" s="37" t="s">
        <v>1515</v>
      </c>
    </row>
    <row r="50" spans="1:10" ht="15">
      <c r="A50" s="22"/>
      <c r="B50" s="37" t="s">
        <v>1515</v>
      </c>
      <c r="C50" s="182">
        <v>150</v>
      </c>
      <c r="D50" s="9">
        <v>3.15</v>
      </c>
      <c r="E50" s="9">
        <v>2.7975</v>
      </c>
      <c r="F50" s="9">
        <v>22.6875</v>
      </c>
      <c r="G50" s="9">
        <v>128.55</v>
      </c>
      <c r="H50" s="9">
        <v>1.08</v>
      </c>
      <c r="I50" s="7">
        <v>384</v>
      </c>
      <c r="J50" s="37" t="s">
        <v>1515</v>
      </c>
    </row>
    <row r="51" spans="1:10" ht="15">
      <c r="A51" s="5" t="s">
        <v>1516</v>
      </c>
      <c r="B51" s="37" t="s">
        <v>332</v>
      </c>
      <c r="C51" s="182">
        <v>20</v>
      </c>
      <c r="D51" s="9">
        <v>0.04</v>
      </c>
      <c r="E51" s="8">
        <v>0.01</v>
      </c>
      <c r="F51" s="9">
        <v>0.01</v>
      </c>
      <c r="G51" s="9">
        <v>0.28</v>
      </c>
      <c r="H51" s="8">
        <v>0.2</v>
      </c>
      <c r="I51" s="7">
        <v>391</v>
      </c>
      <c r="J51" s="37"/>
    </row>
    <row r="52" spans="1:10" ht="15">
      <c r="A52" s="5"/>
      <c r="B52" s="37" t="s">
        <v>332</v>
      </c>
      <c r="C52" s="182">
        <v>30</v>
      </c>
      <c r="D52" s="9">
        <v>0.06</v>
      </c>
      <c r="E52" s="9">
        <v>0.015</v>
      </c>
      <c r="F52" s="9">
        <v>0.015</v>
      </c>
      <c r="G52" s="9">
        <v>0.42</v>
      </c>
      <c r="H52" s="9">
        <v>0.3</v>
      </c>
      <c r="I52" s="7">
        <v>391</v>
      </c>
      <c r="J52" s="37"/>
    </row>
    <row r="53" spans="1:10" ht="15">
      <c r="A53" s="22"/>
      <c r="B53" s="37" t="s">
        <v>332</v>
      </c>
      <c r="C53" s="182">
        <v>35</v>
      </c>
      <c r="D53" s="9">
        <v>0.105</v>
      </c>
      <c r="E53" s="9">
        <v>0.02625</v>
      </c>
      <c r="F53" s="9">
        <v>0.02625</v>
      </c>
      <c r="G53" s="9">
        <v>0.735</v>
      </c>
      <c r="H53" s="9">
        <v>0.525</v>
      </c>
      <c r="I53" s="7">
        <v>391</v>
      </c>
      <c r="J53" s="37"/>
    </row>
    <row r="54" spans="1:10" ht="15">
      <c r="A54" s="5" t="s">
        <v>1517</v>
      </c>
      <c r="B54" s="37" t="s">
        <v>93</v>
      </c>
      <c r="C54" s="182">
        <v>200</v>
      </c>
      <c r="D54" s="9">
        <v>0.07</v>
      </c>
      <c r="E54" s="8">
        <v>0.02</v>
      </c>
      <c r="F54" s="9">
        <v>11.1</v>
      </c>
      <c r="G54" s="9">
        <v>44.4</v>
      </c>
      <c r="H54" s="8">
        <v>0.03</v>
      </c>
      <c r="I54" s="7">
        <v>392</v>
      </c>
      <c r="J54" s="52" t="s">
        <v>1519</v>
      </c>
    </row>
    <row r="55" spans="1:10" ht="15">
      <c r="A55" s="5"/>
      <c r="B55" s="37" t="s">
        <v>93</v>
      </c>
      <c r="C55" s="182">
        <v>180</v>
      </c>
      <c r="D55" s="9">
        <v>0.06</v>
      </c>
      <c r="E55" s="9">
        <v>0.02</v>
      </c>
      <c r="F55" s="9">
        <v>9.99</v>
      </c>
      <c r="G55" s="9">
        <v>40</v>
      </c>
      <c r="H55" s="9">
        <v>0.03</v>
      </c>
      <c r="I55" s="7">
        <v>392</v>
      </c>
      <c r="J55" s="37" t="s">
        <v>1519</v>
      </c>
    </row>
    <row r="56" spans="1:10" ht="15">
      <c r="A56" s="22"/>
      <c r="B56" s="37" t="s">
        <v>93</v>
      </c>
      <c r="C56" s="182">
        <v>150</v>
      </c>
      <c r="D56" s="9">
        <v>0.04</v>
      </c>
      <c r="E56" s="9">
        <v>0.01</v>
      </c>
      <c r="F56" s="9">
        <v>6.99</v>
      </c>
      <c r="G56" s="9">
        <v>28</v>
      </c>
      <c r="H56" s="9">
        <v>0.02</v>
      </c>
      <c r="I56" s="7">
        <v>392</v>
      </c>
      <c r="J56" s="37" t="s">
        <v>1519</v>
      </c>
    </row>
    <row r="57" spans="1:10" ht="15">
      <c r="A57" s="22"/>
      <c r="B57" s="37" t="s">
        <v>1520</v>
      </c>
      <c r="C57" s="182" t="s">
        <v>1521</v>
      </c>
      <c r="D57" s="9">
        <v>0.13</v>
      </c>
      <c r="E57" s="8">
        <v>0.07</v>
      </c>
      <c r="F57" s="9">
        <v>11.38</v>
      </c>
      <c r="G57" s="9">
        <v>46.67</v>
      </c>
      <c r="H57" s="8">
        <v>0.27</v>
      </c>
      <c r="I57" s="7">
        <v>392</v>
      </c>
      <c r="J57" s="52" t="s">
        <v>1522</v>
      </c>
    </row>
    <row r="58" spans="1:10" ht="15">
      <c r="A58" s="22"/>
      <c r="B58" s="37" t="s">
        <v>1520</v>
      </c>
      <c r="C58" s="182" t="s">
        <v>1523</v>
      </c>
      <c r="D58" s="9">
        <v>0.12</v>
      </c>
      <c r="E58" s="9">
        <v>0.06</v>
      </c>
      <c r="F58" s="9">
        <v>10.24</v>
      </c>
      <c r="G58" s="9">
        <v>42</v>
      </c>
      <c r="H58" s="9">
        <v>0.24</v>
      </c>
      <c r="I58" s="7">
        <v>392</v>
      </c>
      <c r="J58" s="37" t="s">
        <v>1522</v>
      </c>
    </row>
    <row r="59" spans="1:10" ht="15">
      <c r="A59" s="22"/>
      <c r="B59" s="37" t="s">
        <v>1520</v>
      </c>
      <c r="C59" s="182" t="s">
        <v>1524</v>
      </c>
      <c r="D59" s="9">
        <v>0.08</v>
      </c>
      <c r="E59" s="9">
        <v>0.04</v>
      </c>
      <c r="F59" s="9">
        <v>6.83</v>
      </c>
      <c r="G59" s="9">
        <v>28</v>
      </c>
      <c r="H59" s="9">
        <v>0.16</v>
      </c>
      <c r="I59" s="7">
        <v>392</v>
      </c>
      <c r="J59" s="37" t="s">
        <v>1522</v>
      </c>
    </row>
    <row r="60" spans="1:10" ht="15">
      <c r="A60" s="22"/>
      <c r="B60" s="37" t="s">
        <v>1525</v>
      </c>
      <c r="C60" s="182" t="s">
        <v>1521</v>
      </c>
      <c r="D60" s="9">
        <v>0.15</v>
      </c>
      <c r="E60" s="8">
        <v>0.02</v>
      </c>
      <c r="F60" s="9">
        <v>11.94</v>
      </c>
      <c r="G60" s="9">
        <v>48.88</v>
      </c>
      <c r="H60" s="8">
        <v>0.43</v>
      </c>
      <c r="I60" s="7">
        <v>392</v>
      </c>
      <c r="J60" s="52" t="s">
        <v>1526</v>
      </c>
    </row>
    <row r="61" spans="1:10" ht="15">
      <c r="A61" s="22"/>
      <c r="B61" s="37" t="s">
        <v>1525</v>
      </c>
      <c r="C61" s="182" t="s">
        <v>1523</v>
      </c>
      <c r="D61" s="9">
        <v>0.14</v>
      </c>
      <c r="E61" s="9">
        <v>0.02</v>
      </c>
      <c r="F61" s="9">
        <v>10.75</v>
      </c>
      <c r="G61" s="9">
        <v>44</v>
      </c>
      <c r="H61" s="9">
        <v>0.39</v>
      </c>
      <c r="I61" s="7">
        <v>392</v>
      </c>
      <c r="J61" s="37" t="s">
        <v>1526</v>
      </c>
    </row>
    <row r="62" spans="1:10" ht="15">
      <c r="A62" s="22"/>
      <c r="B62" s="37" t="s">
        <v>1525</v>
      </c>
      <c r="C62" s="182" t="s">
        <v>1524</v>
      </c>
      <c r="D62" s="9">
        <v>0.09</v>
      </c>
      <c r="E62" s="9">
        <v>0.01</v>
      </c>
      <c r="F62" s="9">
        <v>7.17</v>
      </c>
      <c r="G62" s="9">
        <v>29</v>
      </c>
      <c r="H62" s="9">
        <v>0.26</v>
      </c>
      <c r="I62" s="7">
        <v>392</v>
      </c>
      <c r="J62" s="37" t="s">
        <v>1526</v>
      </c>
    </row>
    <row r="63" spans="1:10" ht="15">
      <c r="A63" s="5" t="s">
        <v>1527</v>
      </c>
      <c r="B63" s="37" t="s">
        <v>1528</v>
      </c>
      <c r="C63" s="182">
        <v>200</v>
      </c>
      <c r="D63" s="9">
        <v>0.13</v>
      </c>
      <c r="E63" s="8">
        <v>0.02</v>
      </c>
      <c r="F63" s="9">
        <v>11.33</v>
      </c>
      <c r="G63" s="9">
        <v>45.56</v>
      </c>
      <c r="H63" s="8">
        <v>3.14</v>
      </c>
      <c r="I63" s="7">
        <v>393</v>
      </c>
      <c r="J63" s="52" t="s">
        <v>1529</v>
      </c>
    </row>
    <row r="64" spans="1:10" ht="15">
      <c r="A64" s="5" t="s">
        <v>1527</v>
      </c>
      <c r="B64" s="37" t="s">
        <v>1528</v>
      </c>
      <c r="C64" s="182">
        <v>180</v>
      </c>
      <c r="D64" s="9">
        <v>0.12</v>
      </c>
      <c r="E64" s="9">
        <v>0.02</v>
      </c>
      <c r="F64" s="9">
        <v>10.2</v>
      </c>
      <c r="G64" s="9">
        <v>41</v>
      </c>
      <c r="H64" s="9">
        <v>2.83</v>
      </c>
      <c r="I64" s="7">
        <v>393</v>
      </c>
      <c r="J64" s="37" t="s">
        <v>1529</v>
      </c>
    </row>
    <row r="65" spans="1:10" ht="15">
      <c r="A65" s="5" t="s">
        <v>1527</v>
      </c>
      <c r="B65" s="37" t="s">
        <v>1528</v>
      </c>
      <c r="C65" s="182">
        <v>150</v>
      </c>
      <c r="D65" s="9">
        <v>0.07</v>
      </c>
      <c r="E65" s="9">
        <v>0.01</v>
      </c>
      <c r="F65" s="9">
        <v>7.1</v>
      </c>
      <c r="G65" s="9">
        <v>29</v>
      </c>
      <c r="H65" s="9">
        <v>1.42</v>
      </c>
      <c r="I65" s="7">
        <v>393</v>
      </c>
      <c r="J65" s="37" t="s">
        <v>1529</v>
      </c>
    </row>
    <row r="66" spans="1:10" ht="15">
      <c r="A66" s="5" t="s">
        <v>1530</v>
      </c>
      <c r="B66" s="37" t="s">
        <v>281</v>
      </c>
      <c r="C66" s="182">
        <v>200</v>
      </c>
      <c r="D66" s="9">
        <v>2.97</v>
      </c>
      <c r="E66" s="9">
        <v>2.6</v>
      </c>
      <c r="F66" s="9">
        <v>15.9</v>
      </c>
      <c r="G66" s="9">
        <v>98.89</v>
      </c>
      <c r="H66" s="8">
        <v>1.47</v>
      </c>
      <c r="I66" s="7">
        <v>394</v>
      </c>
      <c r="J66" s="52" t="s">
        <v>1531</v>
      </c>
    </row>
    <row r="67" spans="1:10" ht="15">
      <c r="A67" s="5" t="s">
        <v>1530</v>
      </c>
      <c r="B67" s="37" t="s">
        <v>281</v>
      </c>
      <c r="C67" s="182">
        <v>180</v>
      </c>
      <c r="D67" s="9">
        <v>2.67</v>
      </c>
      <c r="E67" s="9">
        <v>2.34</v>
      </c>
      <c r="F67" s="9">
        <v>14.31</v>
      </c>
      <c r="G67" s="9">
        <v>89</v>
      </c>
      <c r="H67" s="9">
        <v>1.32</v>
      </c>
      <c r="I67" s="7">
        <v>394</v>
      </c>
      <c r="J67" s="37" t="s">
        <v>1531</v>
      </c>
    </row>
    <row r="68" spans="1:10" ht="15">
      <c r="A68" s="5" t="s">
        <v>1530</v>
      </c>
      <c r="B68" s="37" t="s">
        <v>281</v>
      </c>
      <c r="C68" s="182">
        <v>150</v>
      </c>
      <c r="D68" s="9">
        <v>2.65</v>
      </c>
      <c r="E68" s="9">
        <v>2.33</v>
      </c>
      <c r="F68" s="9">
        <v>11.31</v>
      </c>
      <c r="G68" s="9">
        <v>77</v>
      </c>
      <c r="H68" s="9">
        <v>1.19</v>
      </c>
      <c r="I68" s="7">
        <v>394</v>
      </c>
      <c r="J68" s="37" t="s">
        <v>1531</v>
      </c>
    </row>
    <row r="69" spans="1:10" ht="15">
      <c r="A69" s="5" t="s">
        <v>1532</v>
      </c>
      <c r="B69" s="37" t="s">
        <v>89</v>
      </c>
      <c r="C69" s="182">
        <v>200</v>
      </c>
      <c r="D69" s="9">
        <v>3.17</v>
      </c>
      <c r="E69" s="8">
        <v>2.68</v>
      </c>
      <c r="F69" s="9">
        <v>15.96</v>
      </c>
      <c r="G69" s="9">
        <v>101.11</v>
      </c>
      <c r="H69" s="8">
        <v>1.3</v>
      </c>
      <c r="I69" s="7">
        <v>395</v>
      </c>
      <c r="J69" s="52" t="s">
        <v>1531</v>
      </c>
    </row>
    <row r="70" spans="1:10" ht="15">
      <c r="A70" s="5"/>
      <c r="B70" s="37" t="s">
        <v>89</v>
      </c>
      <c r="C70" s="182">
        <v>180</v>
      </c>
      <c r="D70" s="9">
        <v>2.8529999999999998</v>
      </c>
      <c r="E70" s="9">
        <v>2.412</v>
      </c>
      <c r="F70" s="9">
        <v>14.364000000000003</v>
      </c>
      <c r="G70" s="9">
        <v>90.999</v>
      </c>
      <c r="H70" s="9">
        <v>1.17</v>
      </c>
      <c r="I70" s="7">
        <v>395</v>
      </c>
      <c r="J70" s="37" t="s">
        <v>1531</v>
      </c>
    </row>
    <row r="71" spans="1:10" ht="15">
      <c r="A71" s="22"/>
      <c r="B71" s="37" t="s">
        <v>89</v>
      </c>
      <c r="C71" s="182">
        <v>150</v>
      </c>
      <c r="D71" s="9">
        <v>2.3775</v>
      </c>
      <c r="E71" s="9">
        <v>2.01</v>
      </c>
      <c r="F71" s="9">
        <v>10.63</v>
      </c>
      <c r="G71" s="9">
        <v>70</v>
      </c>
      <c r="H71" s="9">
        <v>0.975</v>
      </c>
      <c r="I71" s="7">
        <v>395</v>
      </c>
      <c r="J71" s="37" t="s">
        <v>1531</v>
      </c>
    </row>
    <row r="72" spans="1:10" ht="15">
      <c r="A72" s="5" t="s">
        <v>1533</v>
      </c>
      <c r="B72" s="37" t="s">
        <v>1534</v>
      </c>
      <c r="C72" s="182">
        <v>200</v>
      </c>
      <c r="D72" s="9">
        <v>2.94</v>
      </c>
      <c r="E72" s="8">
        <v>1.99</v>
      </c>
      <c r="F72" s="9">
        <v>20.92</v>
      </c>
      <c r="G72" s="9">
        <v>113</v>
      </c>
      <c r="H72" s="8">
        <v>0.38</v>
      </c>
      <c r="I72" s="7">
        <v>396</v>
      </c>
      <c r="J72" s="52" t="s">
        <v>1535</v>
      </c>
    </row>
    <row r="73" spans="1:10" ht="15">
      <c r="A73" s="5"/>
      <c r="B73" s="37" t="s">
        <v>1534</v>
      </c>
      <c r="C73" s="182">
        <v>180</v>
      </c>
      <c r="D73" s="9">
        <v>2.646</v>
      </c>
      <c r="E73" s="9">
        <v>1.7910000000000001</v>
      </c>
      <c r="F73" s="9">
        <v>18.828000000000003</v>
      </c>
      <c r="G73" s="9">
        <v>102</v>
      </c>
      <c r="H73" s="9">
        <v>0.342</v>
      </c>
      <c r="I73" s="7">
        <v>396</v>
      </c>
      <c r="J73" s="37" t="s">
        <v>1535</v>
      </c>
    </row>
    <row r="74" spans="1:10" ht="15">
      <c r="A74" s="22"/>
      <c r="B74" s="37" t="s">
        <v>1534</v>
      </c>
      <c r="C74" s="182">
        <v>150</v>
      </c>
      <c r="D74" s="9">
        <v>2.15</v>
      </c>
      <c r="E74" s="9">
        <v>1.46</v>
      </c>
      <c r="F74" s="9">
        <v>15.5</v>
      </c>
      <c r="G74" s="9">
        <v>84</v>
      </c>
      <c r="H74" s="9">
        <v>0.285</v>
      </c>
      <c r="I74" s="7">
        <v>396</v>
      </c>
      <c r="J74" s="37" t="s">
        <v>1535</v>
      </c>
    </row>
    <row r="75" spans="1:10" ht="15">
      <c r="A75" s="5" t="s">
        <v>1536</v>
      </c>
      <c r="B75" s="37" t="s">
        <v>100</v>
      </c>
      <c r="C75" s="182">
        <v>200</v>
      </c>
      <c r="D75" s="9">
        <v>4.08</v>
      </c>
      <c r="E75" s="8">
        <v>3.54</v>
      </c>
      <c r="F75" s="9">
        <v>17.58</v>
      </c>
      <c r="G75" s="9">
        <v>119</v>
      </c>
      <c r="H75" s="8">
        <v>1.59</v>
      </c>
      <c r="I75" s="7">
        <v>397</v>
      </c>
      <c r="J75" s="52" t="s">
        <v>1537</v>
      </c>
    </row>
    <row r="76" spans="1:10" ht="15">
      <c r="A76" s="5" t="s">
        <v>1536</v>
      </c>
      <c r="B76" s="37" t="s">
        <v>100</v>
      </c>
      <c r="C76" s="182">
        <v>180</v>
      </c>
      <c r="D76" s="9">
        <v>3.672</v>
      </c>
      <c r="E76" s="9">
        <v>3.186</v>
      </c>
      <c r="F76" s="9">
        <v>15.822</v>
      </c>
      <c r="G76" s="9">
        <v>107.1</v>
      </c>
      <c r="H76" s="9">
        <v>1.431</v>
      </c>
      <c r="I76" s="7">
        <v>397</v>
      </c>
      <c r="J76" s="37" t="s">
        <v>1537</v>
      </c>
    </row>
    <row r="77" spans="1:10" ht="15">
      <c r="A77" s="5" t="s">
        <v>1536</v>
      </c>
      <c r="B77" s="37" t="s">
        <v>100</v>
      </c>
      <c r="C77" s="182">
        <v>150</v>
      </c>
      <c r="D77" s="9">
        <v>3.15</v>
      </c>
      <c r="E77" s="9">
        <v>2.72</v>
      </c>
      <c r="F77" s="9">
        <v>12.96</v>
      </c>
      <c r="G77" s="9">
        <v>89</v>
      </c>
      <c r="H77" s="9">
        <v>1.2</v>
      </c>
      <c r="I77" s="7">
        <v>397</v>
      </c>
      <c r="J77" s="37" t="s">
        <v>1537</v>
      </c>
    </row>
    <row r="78" spans="1:10" ht="15">
      <c r="A78" s="5" t="s">
        <v>1538</v>
      </c>
      <c r="B78" s="37" t="s">
        <v>92</v>
      </c>
      <c r="C78" s="182">
        <v>200</v>
      </c>
      <c r="D78" s="9">
        <v>0.68</v>
      </c>
      <c r="E78" s="8">
        <v>0.28</v>
      </c>
      <c r="F78" s="9">
        <v>20.74</v>
      </c>
      <c r="G78" s="9">
        <v>88</v>
      </c>
      <c r="H78" s="9">
        <v>100</v>
      </c>
      <c r="I78" s="7">
        <v>398</v>
      </c>
      <c r="J78" s="52" t="s">
        <v>92</v>
      </c>
    </row>
    <row r="79" spans="1:10" ht="15">
      <c r="A79" s="5"/>
      <c r="B79" s="37" t="s">
        <v>92</v>
      </c>
      <c r="C79" s="182">
        <v>180</v>
      </c>
      <c r="D79" s="9">
        <v>0.6120000000000001</v>
      </c>
      <c r="E79" s="9">
        <v>0.25200000000000006</v>
      </c>
      <c r="F79" s="9">
        <v>18.665999999999997</v>
      </c>
      <c r="G79" s="9">
        <v>79</v>
      </c>
      <c r="H79" s="9">
        <v>90</v>
      </c>
      <c r="I79" s="7">
        <v>398</v>
      </c>
      <c r="J79" s="37" t="s">
        <v>92</v>
      </c>
    </row>
    <row r="80" spans="1:10" ht="15">
      <c r="A80" s="22"/>
      <c r="B80" s="37" t="s">
        <v>92</v>
      </c>
      <c r="C80" s="182">
        <v>150</v>
      </c>
      <c r="D80" s="9">
        <v>0.51</v>
      </c>
      <c r="E80" s="9">
        <v>0.21</v>
      </c>
      <c r="F80" s="9">
        <v>14.23</v>
      </c>
      <c r="G80" s="9">
        <v>61</v>
      </c>
      <c r="H80" s="9">
        <v>75</v>
      </c>
      <c r="I80" s="7">
        <v>398</v>
      </c>
      <c r="J80" s="37" t="s">
        <v>92</v>
      </c>
    </row>
    <row r="81" spans="1:10" ht="15">
      <c r="A81" s="5" t="s">
        <v>1539</v>
      </c>
      <c r="B81" s="52" t="s">
        <v>1540</v>
      </c>
      <c r="C81" s="182">
        <v>200</v>
      </c>
      <c r="D81" s="9">
        <v>2</v>
      </c>
      <c r="E81" s="8">
        <v>0.2</v>
      </c>
      <c r="F81" s="9">
        <v>5.8</v>
      </c>
      <c r="G81" s="81">
        <v>33</v>
      </c>
      <c r="H81" s="8">
        <v>20</v>
      </c>
      <c r="I81" s="7">
        <v>399</v>
      </c>
      <c r="J81" s="52" t="s">
        <v>1540</v>
      </c>
    </row>
    <row r="82" spans="1:10" ht="15">
      <c r="A82" s="5" t="s">
        <v>1539</v>
      </c>
      <c r="B82" s="37" t="s">
        <v>1540</v>
      </c>
      <c r="C82" s="182">
        <v>180</v>
      </c>
      <c r="D82" s="9">
        <v>1.8</v>
      </c>
      <c r="E82" s="9">
        <v>0.18</v>
      </c>
      <c r="F82" s="9">
        <v>5.22</v>
      </c>
      <c r="G82" s="81">
        <v>29.7</v>
      </c>
      <c r="H82" s="9">
        <v>18</v>
      </c>
      <c r="I82" s="7">
        <v>399</v>
      </c>
      <c r="J82" s="37" t="s">
        <v>1540</v>
      </c>
    </row>
    <row r="83" spans="1:10" ht="15">
      <c r="A83" s="5" t="s">
        <v>1539</v>
      </c>
      <c r="B83" s="37" t="s">
        <v>1540</v>
      </c>
      <c r="C83" s="182">
        <v>150</v>
      </c>
      <c r="D83" s="9">
        <v>1.5</v>
      </c>
      <c r="E83" s="9">
        <v>0.15</v>
      </c>
      <c r="F83" s="9">
        <v>4.35</v>
      </c>
      <c r="G83" s="81">
        <v>24.75</v>
      </c>
      <c r="H83" s="9">
        <v>15</v>
      </c>
      <c r="I83" s="7">
        <v>399</v>
      </c>
      <c r="J83" s="37" t="s">
        <v>1540</v>
      </c>
    </row>
    <row r="84" spans="1:10" ht="15">
      <c r="A84" s="5" t="s">
        <v>1539</v>
      </c>
      <c r="B84" s="52" t="s">
        <v>1541</v>
      </c>
      <c r="C84" s="182">
        <v>200</v>
      </c>
      <c r="D84" s="9">
        <v>2.2</v>
      </c>
      <c r="E84" s="8">
        <v>0.2</v>
      </c>
      <c r="F84" s="9">
        <v>25.2</v>
      </c>
      <c r="G84" s="9">
        <v>111</v>
      </c>
      <c r="H84" s="8">
        <v>6</v>
      </c>
      <c r="I84" s="7">
        <v>399</v>
      </c>
      <c r="J84" s="52" t="s">
        <v>1541</v>
      </c>
    </row>
    <row r="85" spans="1:10" ht="15">
      <c r="A85" s="5" t="s">
        <v>1539</v>
      </c>
      <c r="B85" s="37" t="s">
        <v>1541</v>
      </c>
      <c r="C85" s="182">
        <v>180</v>
      </c>
      <c r="D85" s="9">
        <v>1.98</v>
      </c>
      <c r="E85" s="9">
        <v>0.18</v>
      </c>
      <c r="F85" s="9">
        <v>22.68</v>
      </c>
      <c r="G85" s="81">
        <v>99.9</v>
      </c>
      <c r="H85" s="9">
        <v>5.4</v>
      </c>
      <c r="I85" s="7">
        <v>399</v>
      </c>
      <c r="J85" s="37" t="s">
        <v>1541</v>
      </c>
    </row>
    <row r="86" spans="1:10" ht="15">
      <c r="A86" s="5" t="s">
        <v>1539</v>
      </c>
      <c r="B86" s="37" t="s">
        <v>1541</v>
      </c>
      <c r="C86" s="182">
        <v>150</v>
      </c>
      <c r="D86" s="9">
        <v>1.65</v>
      </c>
      <c r="E86" s="9">
        <v>0.15</v>
      </c>
      <c r="F86" s="9">
        <v>18.9</v>
      </c>
      <c r="G86" s="9">
        <v>84</v>
      </c>
      <c r="H86" s="9">
        <v>4.5</v>
      </c>
      <c r="I86" s="7">
        <v>399</v>
      </c>
      <c r="J86" s="37" t="s">
        <v>1541</v>
      </c>
    </row>
    <row r="87" spans="1:10" ht="15">
      <c r="A87" s="5" t="s">
        <v>1539</v>
      </c>
      <c r="B87" s="52" t="s">
        <v>134</v>
      </c>
      <c r="C87" s="182">
        <v>200</v>
      </c>
      <c r="D87" s="9">
        <v>1</v>
      </c>
      <c r="E87" s="8">
        <v>0</v>
      </c>
      <c r="F87" s="9">
        <v>20.2</v>
      </c>
      <c r="G87" s="9">
        <v>84</v>
      </c>
      <c r="H87" s="8">
        <v>4</v>
      </c>
      <c r="I87" s="7">
        <v>399</v>
      </c>
      <c r="J87" s="52" t="s">
        <v>1542</v>
      </c>
    </row>
    <row r="88" spans="1:10" ht="15">
      <c r="A88" s="5" t="s">
        <v>1539</v>
      </c>
      <c r="B88" s="37" t="s">
        <v>1542</v>
      </c>
      <c r="C88" s="182">
        <v>180</v>
      </c>
      <c r="D88" s="9">
        <v>0.9</v>
      </c>
      <c r="E88" s="9">
        <v>0</v>
      </c>
      <c r="F88" s="9">
        <v>18.18</v>
      </c>
      <c r="G88" s="81">
        <v>75.6</v>
      </c>
      <c r="H88" s="9">
        <v>3.6</v>
      </c>
      <c r="I88" s="7">
        <v>399</v>
      </c>
      <c r="J88" s="37" t="s">
        <v>1542</v>
      </c>
    </row>
    <row r="89" spans="1:10" ht="15">
      <c r="A89" s="5" t="s">
        <v>1539</v>
      </c>
      <c r="B89" s="37" t="s">
        <v>1542</v>
      </c>
      <c r="C89" s="182">
        <v>150</v>
      </c>
      <c r="D89" s="9">
        <v>0.75</v>
      </c>
      <c r="E89" s="9">
        <v>0</v>
      </c>
      <c r="F89" s="9">
        <v>15.15</v>
      </c>
      <c r="G89" s="9">
        <v>64</v>
      </c>
      <c r="H89" s="9">
        <v>3</v>
      </c>
      <c r="I89" s="7">
        <v>399</v>
      </c>
      <c r="J89" s="37" t="s">
        <v>1542</v>
      </c>
    </row>
    <row r="90" spans="1:10" ht="15">
      <c r="A90" s="5" t="s">
        <v>1539</v>
      </c>
      <c r="B90" s="52" t="s">
        <v>1543</v>
      </c>
      <c r="C90" s="182">
        <v>200</v>
      </c>
      <c r="D90" s="9">
        <v>1</v>
      </c>
      <c r="E90" s="8">
        <v>0</v>
      </c>
      <c r="F90" s="9">
        <v>25.4</v>
      </c>
      <c r="G90" s="9">
        <v>105</v>
      </c>
      <c r="H90" s="8">
        <v>8</v>
      </c>
      <c r="I90" s="7">
        <v>399</v>
      </c>
      <c r="J90" s="52" t="s">
        <v>1543</v>
      </c>
    </row>
    <row r="91" spans="1:10" ht="15">
      <c r="A91" s="5" t="s">
        <v>1539</v>
      </c>
      <c r="B91" s="37" t="s">
        <v>1543</v>
      </c>
      <c r="C91" s="182">
        <v>180</v>
      </c>
      <c r="D91" s="9">
        <v>0.9</v>
      </c>
      <c r="E91" s="9">
        <v>0</v>
      </c>
      <c r="F91" s="9">
        <v>22.86</v>
      </c>
      <c r="G91" s="81">
        <v>94.5</v>
      </c>
      <c r="H91" s="9">
        <v>7.2</v>
      </c>
      <c r="I91" s="7">
        <v>399</v>
      </c>
      <c r="J91" s="37" t="s">
        <v>1543</v>
      </c>
    </row>
    <row r="92" spans="1:10" ht="15">
      <c r="A92" s="5" t="s">
        <v>1539</v>
      </c>
      <c r="B92" s="37" t="s">
        <v>1543</v>
      </c>
      <c r="C92" s="182">
        <v>150</v>
      </c>
      <c r="D92" s="9">
        <v>0.75</v>
      </c>
      <c r="E92" s="9">
        <v>0</v>
      </c>
      <c r="F92" s="9">
        <v>19.05</v>
      </c>
      <c r="G92" s="81">
        <v>78.75</v>
      </c>
      <c r="H92" s="9">
        <v>6</v>
      </c>
      <c r="I92" s="7">
        <v>399</v>
      </c>
      <c r="J92" s="37" t="s">
        <v>1543</v>
      </c>
    </row>
    <row r="93" spans="1:10" ht="15">
      <c r="A93" s="5" t="s">
        <v>1539</v>
      </c>
      <c r="B93" s="52" t="s">
        <v>1544</v>
      </c>
      <c r="C93" s="182">
        <v>200</v>
      </c>
      <c r="D93" s="9">
        <v>1.4</v>
      </c>
      <c r="E93" s="8">
        <v>0.4</v>
      </c>
      <c r="F93" s="9">
        <v>22.8</v>
      </c>
      <c r="G93" s="9">
        <v>100</v>
      </c>
      <c r="H93" s="8">
        <v>14.8</v>
      </c>
      <c r="I93" s="7">
        <v>399</v>
      </c>
      <c r="J93" s="52" t="s">
        <v>1544</v>
      </c>
    </row>
    <row r="94" spans="1:10" ht="15">
      <c r="A94" s="5" t="s">
        <v>1539</v>
      </c>
      <c r="B94" s="37" t="s">
        <v>1544</v>
      </c>
      <c r="C94" s="182">
        <v>180</v>
      </c>
      <c r="D94" s="9">
        <v>1.26</v>
      </c>
      <c r="E94" s="9">
        <v>0.36</v>
      </c>
      <c r="F94" s="9">
        <v>20.52</v>
      </c>
      <c r="G94" s="9">
        <v>90</v>
      </c>
      <c r="H94" s="9">
        <v>13.32</v>
      </c>
      <c r="I94" s="7">
        <v>399</v>
      </c>
      <c r="J94" s="37" t="s">
        <v>1544</v>
      </c>
    </row>
    <row r="95" spans="1:10" ht="15">
      <c r="A95" s="5" t="s">
        <v>1539</v>
      </c>
      <c r="B95" s="37" t="s">
        <v>1544</v>
      </c>
      <c r="C95" s="182">
        <v>150</v>
      </c>
      <c r="D95" s="9">
        <v>1.05</v>
      </c>
      <c r="E95" s="9">
        <v>0.3</v>
      </c>
      <c r="F95" s="9">
        <v>17.1</v>
      </c>
      <c r="G95" s="9">
        <v>75</v>
      </c>
      <c r="H95" s="9">
        <v>11.1</v>
      </c>
      <c r="I95" s="7">
        <v>399</v>
      </c>
      <c r="J95" s="37" t="s">
        <v>1544</v>
      </c>
    </row>
    <row r="96" spans="1:10" ht="15">
      <c r="A96" s="5" t="s">
        <v>1539</v>
      </c>
      <c r="B96" s="52" t="s">
        <v>1545</v>
      </c>
      <c r="C96" s="182">
        <v>200</v>
      </c>
      <c r="D96" s="9">
        <v>0.6</v>
      </c>
      <c r="E96" s="8">
        <v>0.4</v>
      </c>
      <c r="F96" s="9">
        <v>32.6</v>
      </c>
      <c r="G96" s="9">
        <v>137</v>
      </c>
      <c r="H96" s="8">
        <v>4</v>
      </c>
      <c r="I96" s="7">
        <v>399</v>
      </c>
      <c r="J96" s="52" t="s">
        <v>1545</v>
      </c>
    </row>
    <row r="97" spans="1:10" ht="15">
      <c r="A97" s="5" t="s">
        <v>1539</v>
      </c>
      <c r="B97" s="37" t="s">
        <v>1545</v>
      </c>
      <c r="C97" s="182">
        <v>180</v>
      </c>
      <c r="D97" s="9">
        <v>0.54</v>
      </c>
      <c r="E97" s="9">
        <v>0.36</v>
      </c>
      <c r="F97" s="9">
        <v>29.34</v>
      </c>
      <c r="G97" s="81">
        <v>123.3</v>
      </c>
      <c r="H97" s="9">
        <v>3.6</v>
      </c>
      <c r="I97" s="7">
        <v>399</v>
      </c>
      <c r="J97" s="37" t="s">
        <v>1545</v>
      </c>
    </row>
    <row r="98" spans="1:10" ht="15">
      <c r="A98" s="5" t="s">
        <v>1539</v>
      </c>
      <c r="B98" s="37" t="s">
        <v>1545</v>
      </c>
      <c r="C98" s="182">
        <v>150</v>
      </c>
      <c r="D98" s="9">
        <v>0.45</v>
      </c>
      <c r="E98" s="9">
        <v>0.3</v>
      </c>
      <c r="F98" s="9">
        <v>24.45</v>
      </c>
      <c r="G98" s="9">
        <v>102</v>
      </c>
      <c r="H98" s="9">
        <v>3</v>
      </c>
      <c r="I98" s="7">
        <v>399</v>
      </c>
      <c r="J98" s="37" t="s">
        <v>1545</v>
      </c>
    </row>
    <row r="99" spans="1:10" ht="15">
      <c r="A99" s="5" t="s">
        <v>1546</v>
      </c>
      <c r="B99" s="37" t="s">
        <v>1547</v>
      </c>
      <c r="C99" s="182">
        <v>200</v>
      </c>
      <c r="D99" s="9">
        <v>6.09</v>
      </c>
      <c r="E99" s="8">
        <v>5.42</v>
      </c>
      <c r="F99" s="9">
        <v>10.08</v>
      </c>
      <c r="G99" s="9">
        <v>113</v>
      </c>
      <c r="H99" s="8">
        <v>2.73</v>
      </c>
      <c r="I99" s="7">
        <v>400</v>
      </c>
      <c r="J99" s="52" t="s">
        <v>1547</v>
      </c>
    </row>
    <row r="100" spans="1:10" ht="15">
      <c r="A100" s="5"/>
      <c r="B100" s="37" t="s">
        <v>1547</v>
      </c>
      <c r="C100" s="182">
        <v>180</v>
      </c>
      <c r="D100" s="9">
        <v>5.481</v>
      </c>
      <c r="E100" s="9">
        <v>4.878</v>
      </c>
      <c r="F100" s="9">
        <v>9.072</v>
      </c>
      <c r="G100" s="81">
        <v>101.7</v>
      </c>
      <c r="H100" s="9">
        <v>2.4570000000000003</v>
      </c>
      <c r="I100" s="7">
        <v>400</v>
      </c>
      <c r="J100" s="37" t="s">
        <v>1547</v>
      </c>
    </row>
    <row r="101" spans="1:10" ht="15">
      <c r="A101" s="22"/>
      <c r="B101" s="37" t="s">
        <v>1547</v>
      </c>
      <c r="C101" s="182">
        <v>150</v>
      </c>
      <c r="D101" s="9">
        <v>4.5675</v>
      </c>
      <c r="E101" s="9">
        <v>4.065</v>
      </c>
      <c r="F101" s="9">
        <v>7.56</v>
      </c>
      <c r="G101" s="81">
        <v>84.75</v>
      </c>
      <c r="H101" s="9">
        <v>2.0475</v>
      </c>
      <c r="I101" s="7">
        <v>400</v>
      </c>
      <c r="J101" s="37" t="s">
        <v>1547</v>
      </c>
    </row>
    <row r="102" spans="1:10" ht="15">
      <c r="A102" s="5" t="s">
        <v>1548</v>
      </c>
      <c r="B102" s="52" t="s">
        <v>286</v>
      </c>
      <c r="C102" s="182">
        <v>200</v>
      </c>
      <c r="D102" s="9">
        <v>5.8</v>
      </c>
      <c r="E102" s="8">
        <v>5</v>
      </c>
      <c r="F102" s="9">
        <v>8</v>
      </c>
      <c r="G102" s="9">
        <v>100</v>
      </c>
      <c r="H102" s="8">
        <v>1.4</v>
      </c>
      <c r="I102" s="7">
        <v>401</v>
      </c>
      <c r="J102" s="52" t="s">
        <v>286</v>
      </c>
    </row>
    <row r="103" spans="1:10" ht="15">
      <c r="A103" s="5"/>
      <c r="B103" s="37" t="s">
        <v>286</v>
      </c>
      <c r="C103" s="182">
        <v>180</v>
      </c>
      <c r="D103" s="9">
        <v>5.22</v>
      </c>
      <c r="E103" s="9">
        <v>4.5</v>
      </c>
      <c r="F103" s="9">
        <v>7.2</v>
      </c>
      <c r="G103" s="9">
        <v>90</v>
      </c>
      <c r="H103" s="9">
        <v>1.26</v>
      </c>
      <c r="I103" s="7">
        <v>401</v>
      </c>
      <c r="J103" s="37" t="s">
        <v>286</v>
      </c>
    </row>
    <row r="104" spans="1:10" ht="15">
      <c r="A104" s="22"/>
      <c r="B104" s="37" t="s">
        <v>286</v>
      </c>
      <c r="C104" s="182">
        <v>150</v>
      </c>
      <c r="D104" s="9">
        <v>4.35</v>
      </c>
      <c r="E104" s="9">
        <v>3.75</v>
      </c>
      <c r="F104" s="9">
        <v>6</v>
      </c>
      <c r="G104" s="9">
        <v>75</v>
      </c>
      <c r="H104" s="9">
        <v>1.05</v>
      </c>
      <c r="I104" s="7">
        <v>401</v>
      </c>
      <c r="J104" s="37" t="s">
        <v>286</v>
      </c>
    </row>
    <row r="105" spans="1:10" ht="15">
      <c r="A105" s="22"/>
      <c r="B105" s="52" t="s">
        <v>1549</v>
      </c>
      <c r="C105" s="182">
        <v>200</v>
      </c>
      <c r="D105" s="9">
        <v>5.8</v>
      </c>
      <c r="E105" s="8">
        <v>5</v>
      </c>
      <c r="F105" s="9">
        <v>8.4</v>
      </c>
      <c r="G105" s="9">
        <v>102</v>
      </c>
      <c r="H105" s="8">
        <v>0.6</v>
      </c>
      <c r="I105" s="7">
        <v>401</v>
      </c>
      <c r="J105" s="52" t="s">
        <v>1549</v>
      </c>
    </row>
    <row r="106" spans="1:10" ht="15">
      <c r="A106" s="22"/>
      <c r="B106" s="37" t="s">
        <v>1549</v>
      </c>
      <c r="C106" s="182">
        <v>180</v>
      </c>
      <c r="D106" s="9">
        <v>5.22</v>
      </c>
      <c r="E106" s="9">
        <v>4.5</v>
      </c>
      <c r="F106" s="9">
        <v>7.56</v>
      </c>
      <c r="G106" s="81">
        <v>91.8</v>
      </c>
      <c r="H106" s="9">
        <v>0.54</v>
      </c>
      <c r="I106" s="7">
        <v>401</v>
      </c>
      <c r="J106" s="37" t="s">
        <v>1549</v>
      </c>
    </row>
    <row r="107" spans="1:10" ht="15">
      <c r="A107" s="22"/>
      <c r="B107" s="37" t="s">
        <v>1549</v>
      </c>
      <c r="C107" s="182">
        <v>150</v>
      </c>
      <c r="D107" s="9">
        <v>4.35</v>
      </c>
      <c r="E107" s="9">
        <v>3.75</v>
      </c>
      <c r="F107" s="9">
        <v>6.3</v>
      </c>
      <c r="G107" s="81">
        <v>76</v>
      </c>
      <c r="H107" s="9">
        <v>0.45</v>
      </c>
      <c r="I107" s="7">
        <v>401</v>
      </c>
      <c r="J107" s="37" t="s">
        <v>1549</v>
      </c>
    </row>
    <row r="108" spans="1:10" ht="15">
      <c r="A108" s="22"/>
      <c r="B108" s="52" t="s">
        <v>1550</v>
      </c>
      <c r="C108" s="182">
        <v>200</v>
      </c>
      <c r="D108" s="9">
        <v>6</v>
      </c>
      <c r="E108" s="8">
        <v>2</v>
      </c>
      <c r="F108" s="9">
        <v>8</v>
      </c>
      <c r="G108" s="9">
        <v>74</v>
      </c>
      <c r="H108" s="8">
        <v>1.6</v>
      </c>
      <c r="I108" s="7">
        <v>401</v>
      </c>
      <c r="J108" s="52" t="s">
        <v>1550</v>
      </c>
    </row>
    <row r="109" spans="1:10" ht="15">
      <c r="A109" s="22"/>
      <c r="B109" s="37" t="s">
        <v>1550</v>
      </c>
      <c r="C109" s="182">
        <v>180</v>
      </c>
      <c r="D109" s="9">
        <v>5.4</v>
      </c>
      <c r="E109" s="9">
        <v>1.8</v>
      </c>
      <c r="F109" s="9">
        <v>7.2</v>
      </c>
      <c r="G109" s="81">
        <v>66.6</v>
      </c>
      <c r="H109" s="9">
        <v>1.44</v>
      </c>
      <c r="I109" s="7">
        <v>401</v>
      </c>
      <c r="J109" s="37" t="s">
        <v>1550</v>
      </c>
    </row>
    <row r="110" spans="1:10" ht="15">
      <c r="A110" s="22"/>
      <c r="B110" s="37" t="s">
        <v>1550</v>
      </c>
      <c r="C110" s="182">
        <v>150</v>
      </c>
      <c r="D110" s="9">
        <v>4.5</v>
      </c>
      <c r="E110" s="9">
        <v>1.5</v>
      </c>
      <c r="F110" s="9">
        <v>6</v>
      </c>
      <c r="G110" s="81">
        <v>55.5</v>
      </c>
      <c r="H110" s="9">
        <v>1.2</v>
      </c>
      <c r="I110" s="7">
        <v>401</v>
      </c>
      <c r="J110" s="37" t="s">
        <v>1550</v>
      </c>
    </row>
    <row r="111" spans="1:10" ht="15">
      <c r="A111" s="5" t="s">
        <v>1551</v>
      </c>
      <c r="B111" s="37" t="s">
        <v>133</v>
      </c>
      <c r="C111" s="182">
        <v>200</v>
      </c>
      <c r="D111" s="9">
        <v>0.12</v>
      </c>
      <c r="E111" s="8">
        <v>0.04</v>
      </c>
      <c r="F111" s="9">
        <v>22.66</v>
      </c>
      <c r="G111" s="9">
        <v>91.13</v>
      </c>
      <c r="H111" s="8">
        <v>1.5</v>
      </c>
      <c r="I111" s="7">
        <v>647</v>
      </c>
      <c r="J111" s="52" t="s">
        <v>1552</v>
      </c>
    </row>
    <row r="112" spans="1:10" ht="15">
      <c r="A112" s="5"/>
      <c r="B112" s="37" t="s">
        <v>133</v>
      </c>
      <c r="C112" s="182">
        <v>180</v>
      </c>
      <c r="D112" s="9">
        <v>0.10799999999999998</v>
      </c>
      <c r="E112" s="9">
        <v>0.036000000000000004</v>
      </c>
      <c r="F112" s="9">
        <v>20.394</v>
      </c>
      <c r="G112" s="9">
        <v>82.017</v>
      </c>
      <c r="H112" s="9">
        <v>1.35</v>
      </c>
      <c r="I112" s="7">
        <v>647</v>
      </c>
      <c r="J112" s="37" t="s">
        <v>1552</v>
      </c>
    </row>
    <row r="113" spans="1:10" ht="15">
      <c r="A113" s="22"/>
      <c r="B113" s="37" t="s">
        <v>133</v>
      </c>
      <c r="C113" s="182">
        <v>150</v>
      </c>
      <c r="D113" s="9">
        <v>0.09</v>
      </c>
      <c r="E113" s="9">
        <v>0.03</v>
      </c>
      <c r="F113" s="9">
        <v>16.995</v>
      </c>
      <c r="G113" s="9">
        <v>68.3475</v>
      </c>
      <c r="H113" s="9">
        <v>1.125</v>
      </c>
      <c r="I113" s="7">
        <v>647</v>
      </c>
      <c r="J113" s="37" t="s">
        <v>1552</v>
      </c>
    </row>
    <row r="114" spans="1:10" ht="15">
      <c r="A114" s="22"/>
      <c r="B114" s="37" t="s">
        <v>133</v>
      </c>
      <c r="C114" s="182">
        <v>200</v>
      </c>
      <c r="D114" s="9">
        <v>0.17</v>
      </c>
      <c r="E114" s="8">
        <v>0.12</v>
      </c>
      <c r="F114" s="9">
        <v>23.61</v>
      </c>
      <c r="G114" s="9">
        <v>96.24</v>
      </c>
      <c r="H114" s="8">
        <v>2.25</v>
      </c>
      <c r="I114" s="7">
        <v>647</v>
      </c>
      <c r="J114" s="52" t="s">
        <v>1553</v>
      </c>
    </row>
    <row r="115" spans="1:10" ht="15">
      <c r="A115" s="22"/>
      <c r="B115" s="37" t="s">
        <v>133</v>
      </c>
      <c r="C115" s="182">
        <v>180</v>
      </c>
      <c r="D115" s="9">
        <v>0.15300000000000002</v>
      </c>
      <c r="E115" s="9">
        <v>0.10799999999999998</v>
      </c>
      <c r="F115" s="9">
        <v>21.249</v>
      </c>
      <c r="G115" s="9">
        <v>86.616</v>
      </c>
      <c r="H115" s="9">
        <v>2.025</v>
      </c>
      <c r="I115" s="7">
        <v>647</v>
      </c>
      <c r="J115" s="37" t="s">
        <v>1553</v>
      </c>
    </row>
    <row r="116" spans="1:10" ht="15">
      <c r="A116" s="22"/>
      <c r="B116" s="37" t="s">
        <v>133</v>
      </c>
      <c r="C116" s="182">
        <v>150</v>
      </c>
      <c r="D116" s="9">
        <v>0.1275</v>
      </c>
      <c r="E116" s="9">
        <v>0.09</v>
      </c>
      <c r="F116" s="9">
        <v>17.7075</v>
      </c>
      <c r="G116" s="9">
        <v>72.18</v>
      </c>
      <c r="H116" s="9">
        <v>1.6875</v>
      </c>
      <c r="I116" s="7">
        <v>647</v>
      </c>
      <c r="J116" s="37" t="s">
        <v>1553</v>
      </c>
    </row>
    <row r="117" spans="1:10" ht="15">
      <c r="A117" s="5" t="s">
        <v>1554</v>
      </c>
      <c r="B117" s="37" t="s">
        <v>1555</v>
      </c>
      <c r="C117" s="182">
        <v>200</v>
      </c>
      <c r="D117" s="9">
        <v>0.12</v>
      </c>
      <c r="E117" s="8">
        <v>0</v>
      </c>
      <c r="F117" s="9">
        <v>26.64</v>
      </c>
      <c r="G117" s="9">
        <v>107.03</v>
      </c>
      <c r="H117" s="8">
        <v>2.73</v>
      </c>
      <c r="I117" s="7">
        <v>936</v>
      </c>
      <c r="J117" s="52" t="s">
        <v>1556</v>
      </c>
    </row>
    <row r="118" spans="1:10" ht="15">
      <c r="A118" s="5" t="s">
        <v>1555</v>
      </c>
      <c r="B118" s="37" t="s">
        <v>1555</v>
      </c>
      <c r="C118" s="182">
        <v>180</v>
      </c>
      <c r="D118" s="9">
        <v>0.10799999999999998</v>
      </c>
      <c r="E118" s="81">
        <v>0</v>
      </c>
      <c r="F118" s="9">
        <v>23.976000000000003</v>
      </c>
      <c r="G118" s="9">
        <v>96.327</v>
      </c>
      <c r="H118" s="9">
        <v>2.4570000000000003</v>
      </c>
      <c r="I118" s="7">
        <v>936</v>
      </c>
      <c r="J118" s="37" t="s">
        <v>1556</v>
      </c>
    </row>
    <row r="119" spans="1:10" ht="15">
      <c r="A119" s="22"/>
      <c r="B119" s="37" t="s">
        <v>1555</v>
      </c>
      <c r="C119" s="182">
        <v>150</v>
      </c>
      <c r="D119" s="9">
        <v>0.09</v>
      </c>
      <c r="E119" s="81">
        <v>0</v>
      </c>
      <c r="F119" s="9">
        <v>19.98</v>
      </c>
      <c r="G119" s="9">
        <v>80.2725</v>
      </c>
      <c r="H119" s="9">
        <v>2.0475</v>
      </c>
      <c r="I119" s="7">
        <v>936</v>
      </c>
      <c r="J119" s="37" t="s">
        <v>1556</v>
      </c>
    </row>
    <row r="120" spans="1:10" ht="15">
      <c r="A120" s="5" t="s">
        <v>1557</v>
      </c>
      <c r="B120" s="37" t="s">
        <v>132</v>
      </c>
      <c r="C120" s="182">
        <v>200</v>
      </c>
      <c r="D120" s="9">
        <v>0.15</v>
      </c>
      <c r="E120" s="8">
        <v>0</v>
      </c>
      <c r="F120" s="9">
        <v>21.73</v>
      </c>
      <c r="G120" s="9">
        <v>87.53</v>
      </c>
      <c r="H120" s="8">
        <v>3.64</v>
      </c>
      <c r="I120" s="7">
        <v>156</v>
      </c>
      <c r="J120" s="52" t="s">
        <v>1556</v>
      </c>
    </row>
    <row r="121" spans="1:10" ht="15">
      <c r="A121" s="5"/>
      <c r="B121" s="37" t="s">
        <v>132</v>
      </c>
      <c r="C121" s="182">
        <v>180</v>
      </c>
      <c r="D121" s="9">
        <v>0.135</v>
      </c>
      <c r="E121" s="81">
        <v>0</v>
      </c>
      <c r="F121" s="9">
        <v>19.557</v>
      </c>
      <c r="G121" s="9">
        <v>78.777</v>
      </c>
      <c r="H121" s="9">
        <v>3.2760000000000002</v>
      </c>
      <c r="I121" s="7">
        <v>156</v>
      </c>
      <c r="J121" s="37" t="s">
        <v>1556</v>
      </c>
    </row>
    <row r="122" spans="1:10" ht="15">
      <c r="A122" s="22"/>
      <c r="B122" s="37" t="s">
        <v>132</v>
      </c>
      <c r="C122" s="182">
        <v>150</v>
      </c>
      <c r="D122" s="9">
        <v>0.1125</v>
      </c>
      <c r="E122" s="81">
        <v>0</v>
      </c>
      <c r="F122" s="9">
        <v>16.2975</v>
      </c>
      <c r="G122" s="9">
        <v>65.6475</v>
      </c>
      <c r="H122" s="9">
        <v>2.73</v>
      </c>
      <c r="I122" s="7">
        <v>156</v>
      </c>
      <c r="J122" s="37" t="s">
        <v>1556</v>
      </c>
    </row>
    <row r="123" spans="1:10" ht="15">
      <c r="A123" s="5" t="s">
        <v>1558</v>
      </c>
      <c r="B123" s="37" t="s">
        <v>333</v>
      </c>
      <c r="C123" s="182">
        <v>200</v>
      </c>
      <c r="D123" s="9">
        <v>0.75</v>
      </c>
      <c r="E123" s="8">
        <v>0</v>
      </c>
      <c r="F123" s="9">
        <v>9.1</v>
      </c>
      <c r="G123" s="9">
        <v>39.41</v>
      </c>
      <c r="H123" s="9">
        <v>144</v>
      </c>
      <c r="I123" s="7">
        <v>155</v>
      </c>
      <c r="J123" s="52" t="s">
        <v>92</v>
      </c>
    </row>
    <row r="124" spans="1:10" ht="15">
      <c r="A124" s="5"/>
      <c r="B124" s="37" t="s">
        <v>333</v>
      </c>
      <c r="C124" s="182">
        <v>180</v>
      </c>
      <c r="D124" s="9">
        <v>0.675</v>
      </c>
      <c r="E124" s="81">
        <v>0</v>
      </c>
      <c r="F124" s="9">
        <v>8.19</v>
      </c>
      <c r="G124" s="9">
        <v>79</v>
      </c>
      <c r="H124" s="9">
        <v>129.6</v>
      </c>
      <c r="I124" s="7">
        <v>155</v>
      </c>
      <c r="J124" s="37" t="s">
        <v>92</v>
      </c>
    </row>
    <row r="125" spans="1:10" ht="15">
      <c r="A125" s="22"/>
      <c r="B125" s="37" t="s">
        <v>333</v>
      </c>
      <c r="C125" s="182">
        <v>150</v>
      </c>
      <c r="D125" s="9">
        <v>0.5625</v>
      </c>
      <c r="E125" s="81">
        <v>0</v>
      </c>
      <c r="F125" s="9">
        <v>14.23</v>
      </c>
      <c r="G125" s="9">
        <v>61</v>
      </c>
      <c r="H125" s="9">
        <v>108</v>
      </c>
      <c r="I125" s="7">
        <v>155</v>
      </c>
      <c r="J125" s="37" t="s">
        <v>92</v>
      </c>
    </row>
    <row r="126" spans="2:10" ht="15">
      <c r="B126" s="335" t="s">
        <v>518</v>
      </c>
      <c r="C126" s="182">
        <v>200</v>
      </c>
      <c r="D126" s="336">
        <v>0.46</v>
      </c>
      <c r="E126" s="336">
        <v>0</v>
      </c>
      <c r="F126" s="336">
        <v>26.98</v>
      </c>
      <c r="G126" s="337">
        <v>109.75</v>
      </c>
      <c r="H126" s="264">
        <v>0.3</v>
      </c>
      <c r="I126" s="7">
        <v>932</v>
      </c>
      <c r="J126" s="87"/>
    </row>
    <row r="127" spans="2:10" ht="15">
      <c r="B127" s="335" t="s">
        <v>518</v>
      </c>
      <c r="C127" s="182">
        <v>180</v>
      </c>
      <c r="D127" s="338">
        <f>SUM(D126/20*18)</f>
        <v>0.414</v>
      </c>
      <c r="E127" s="338">
        <f>SUM(E126/20*18)</f>
        <v>0</v>
      </c>
      <c r="F127" s="338">
        <f>SUM(F126/20*18)</f>
        <v>24.282</v>
      </c>
      <c r="G127" s="339">
        <f>SUM(G126/20*18)</f>
        <v>98.77499999999999</v>
      </c>
      <c r="H127" s="264">
        <v>0.27</v>
      </c>
      <c r="I127" s="7">
        <v>932</v>
      </c>
      <c r="J127" s="87"/>
    </row>
    <row r="128" spans="2:10" ht="15">
      <c r="B128" s="335" t="s">
        <v>518</v>
      </c>
      <c r="C128" s="182">
        <v>150</v>
      </c>
      <c r="D128" s="265">
        <f>SUM(D126/20*15)</f>
        <v>0.345</v>
      </c>
      <c r="E128" s="265">
        <f>SUM(E126/20*15)</f>
        <v>0</v>
      </c>
      <c r="F128" s="265">
        <f>SUM(F126/20*15)</f>
        <v>20.235</v>
      </c>
      <c r="G128" s="266">
        <f>SUM(G126/20*15)</f>
        <v>82.3125</v>
      </c>
      <c r="H128" s="264">
        <v>0.225</v>
      </c>
      <c r="I128" s="7">
        <v>932</v>
      </c>
      <c r="J128" s="87"/>
    </row>
    <row r="129" spans="2:10" ht="15">
      <c r="B129" s="335" t="s">
        <v>519</v>
      </c>
      <c r="C129" s="182">
        <v>200</v>
      </c>
      <c r="D129" s="336">
        <v>0.99</v>
      </c>
      <c r="E129" s="336">
        <v>0</v>
      </c>
      <c r="F129" s="336">
        <v>28.17</v>
      </c>
      <c r="G129" s="337">
        <v>116.64</v>
      </c>
      <c r="H129" s="264">
        <v>0.8</v>
      </c>
      <c r="I129" s="7">
        <v>932</v>
      </c>
      <c r="J129" s="87"/>
    </row>
    <row r="130" spans="2:10" ht="15">
      <c r="B130" s="335" t="s">
        <v>519</v>
      </c>
      <c r="C130" s="182">
        <v>180</v>
      </c>
      <c r="D130" s="265">
        <f>SUM(D129/20*18)</f>
        <v>0.891</v>
      </c>
      <c r="E130" s="265">
        <f>SUM(E129/20*18)</f>
        <v>0</v>
      </c>
      <c r="F130" s="265">
        <f>SUM(F129/20*18)</f>
        <v>25.353</v>
      </c>
      <c r="G130" s="266">
        <f>SUM(G129/20*18)</f>
        <v>104.976</v>
      </c>
      <c r="H130" s="265">
        <f>SUM(H129/20*18)</f>
        <v>0.72</v>
      </c>
      <c r="I130" s="7">
        <v>932</v>
      </c>
      <c r="J130" s="87"/>
    </row>
    <row r="131" spans="2:10" ht="15">
      <c r="B131" s="335" t="s">
        <v>519</v>
      </c>
      <c r="C131" s="182">
        <v>150</v>
      </c>
      <c r="D131" s="265">
        <f>SUM(D129/20*15)</f>
        <v>0.7425</v>
      </c>
      <c r="E131" s="265">
        <f>SUM(E129/20*15)</f>
        <v>0</v>
      </c>
      <c r="F131" s="265">
        <f>SUM(F129/20*15)</f>
        <v>21.1275</v>
      </c>
      <c r="G131" s="266">
        <f>SUM(G129/20*15)</f>
        <v>87.48</v>
      </c>
      <c r="H131" s="265">
        <f>SUM(H129/20*15)</f>
        <v>0.6</v>
      </c>
      <c r="I131" s="7">
        <v>932</v>
      </c>
      <c r="J131" s="87"/>
    </row>
    <row r="132" spans="2:10" ht="15">
      <c r="B132" s="335" t="s">
        <v>520</v>
      </c>
      <c r="C132" s="182">
        <v>200</v>
      </c>
      <c r="D132" s="336">
        <v>0.55</v>
      </c>
      <c r="E132" s="336">
        <v>0</v>
      </c>
      <c r="F132" s="336">
        <v>31.45</v>
      </c>
      <c r="G132" s="337">
        <v>127.99</v>
      </c>
      <c r="H132" s="264">
        <v>0.75</v>
      </c>
      <c r="I132" s="7">
        <v>932</v>
      </c>
      <c r="J132" s="87"/>
    </row>
    <row r="133" spans="2:10" ht="15">
      <c r="B133" s="335" t="s">
        <v>520</v>
      </c>
      <c r="C133" s="182">
        <v>180</v>
      </c>
      <c r="D133" s="265">
        <f>SUM(D132/20*18)</f>
        <v>0.49500000000000005</v>
      </c>
      <c r="E133" s="265">
        <f>SUM(E132/20*18)</f>
        <v>0</v>
      </c>
      <c r="F133" s="265">
        <f>SUM(F132/20*18)</f>
        <v>28.305</v>
      </c>
      <c r="G133" s="266">
        <f>SUM(G132/20*18)</f>
        <v>115.191</v>
      </c>
      <c r="H133" s="265">
        <f>SUM(H132/20*18)</f>
        <v>0.6749999999999999</v>
      </c>
      <c r="I133" s="7">
        <v>932</v>
      </c>
      <c r="J133" s="87"/>
    </row>
    <row r="134" spans="2:10" ht="15">
      <c r="B134" s="335" t="s">
        <v>520</v>
      </c>
      <c r="C134" s="182">
        <v>150</v>
      </c>
      <c r="D134" s="265">
        <f>SUM(D132/20*15)</f>
        <v>0.41250000000000003</v>
      </c>
      <c r="E134" s="265">
        <f>SUM(E132/20*15)</f>
        <v>0</v>
      </c>
      <c r="F134" s="265">
        <f>SUM(F132/20*15)</f>
        <v>23.5875</v>
      </c>
      <c r="G134" s="266">
        <f>SUM(G132/20*15)</f>
        <v>95.99249999999999</v>
      </c>
      <c r="H134" s="265">
        <f>SUM(H132/20*15)</f>
        <v>0.5625</v>
      </c>
      <c r="I134" s="7">
        <v>932</v>
      </c>
      <c r="J134" s="87"/>
    </row>
    <row r="135" spans="2:10" ht="15">
      <c r="B135" s="340" t="s">
        <v>521</v>
      </c>
      <c r="C135" s="182">
        <v>200</v>
      </c>
      <c r="D135" s="336">
        <v>0.34</v>
      </c>
      <c r="E135" s="336">
        <v>0</v>
      </c>
      <c r="F135" s="336">
        <v>30.18</v>
      </c>
      <c r="G135" s="337">
        <v>122.07</v>
      </c>
      <c r="H135" s="75">
        <v>0.75</v>
      </c>
      <c r="I135" s="7">
        <v>932</v>
      </c>
      <c r="J135" s="87"/>
    </row>
    <row r="136" spans="2:10" ht="15">
      <c r="B136" s="340" t="s">
        <v>521</v>
      </c>
      <c r="C136" s="182">
        <v>180</v>
      </c>
      <c r="D136" s="75">
        <f>SUM(D135/20*18)</f>
        <v>0.30600000000000005</v>
      </c>
      <c r="E136" s="75">
        <f>SUM(E135/20*18)</f>
        <v>0</v>
      </c>
      <c r="F136" s="75">
        <f>SUM(F135/20*18)</f>
        <v>27.162</v>
      </c>
      <c r="G136" s="267">
        <f>SUM(G135/20*18)</f>
        <v>109.86299999999999</v>
      </c>
      <c r="H136" s="75">
        <f>SUM(H135/20*18)</f>
        <v>0.6749999999999999</v>
      </c>
      <c r="I136" s="7">
        <v>932</v>
      </c>
      <c r="J136" s="87"/>
    </row>
    <row r="137" spans="2:10" ht="15">
      <c r="B137" s="340" t="s">
        <v>521</v>
      </c>
      <c r="C137" s="182">
        <v>150</v>
      </c>
      <c r="D137" s="75">
        <f>SUM(D135/20*15)</f>
        <v>0.255</v>
      </c>
      <c r="E137" s="75">
        <f>SUM(E135/20*15)</f>
        <v>0</v>
      </c>
      <c r="F137" s="75">
        <f>SUM(F135/20*15)</f>
        <v>22.634999999999998</v>
      </c>
      <c r="G137" s="267">
        <f>SUM(G135/20*15)</f>
        <v>91.5525</v>
      </c>
      <c r="H137" s="75">
        <f>SUM(H135/20*15)</f>
        <v>0.5625</v>
      </c>
      <c r="I137" s="7">
        <v>932</v>
      </c>
      <c r="J137" s="87"/>
    </row>
    <row r="138" spans="1:10" ht="15">
      <c r="A138" s="5" t="s">
        <v>1494</v>
      </c>
      <c r="B138" s="37" t="s">
        <v>368</v>
      </c>
      <c r="C138" s="185">
        <v>200</v>
      </c>
      <c r="D138" s="8">
        <v>0.44</v>
      </c>
      <c r="E138" s="8">
        <v>0.02</v>
      </c>
      <c r="F138" s="8">
        <v>27.77</v>
      </c>
      <c r="G138" s="81">
        <v>113</v>
      </c>
      <c r="H138" s="8">
        <v>0.4</v>
      </c>
      <c r="I138" s="7">
        <v>376</v>
      </c>
      <c r="J138" s="87"/>
    </row>
    <row r="139" spans="1:10" ht="15">
      <c r="A139" s="5"/>
      <c r="B139" s="37" t="s">
        <v>368</v>
      </c>
      <c r="C139" s="185">
        <v>180</v>
      </c>
      <c r="D139" s="82">
        <v>0.396</v>
      </c>
      <c r="E139" s="82">
        <v>0.018000000000000002</v>
      </c>
      <c r="F139" s="82">
        <v>24.993</v>
      </c>
      <c r="G139" s="81">
        <v>101.7</v>
      </c>
      <c r="H139" s="82">
        <v>0.36</v>
      </c>
      <c r="I139" s="7">
        <v>376</v>
      </c>
      <c r="J139" s="87"/>
    </row>
    <row r="140" spans="1:10" ht="15">
      <c r="A140" s="22"/>
      <c r="B140" s="37" t="s">
        <v>368</v>
      </c>
      <c r="C140" s="185">
        <v>150</v>
      </c>
      <c r="D140" s="82">
        <v>0.297</v>
      </c>
      <c r="E140" s="82">
        <v>0.013500000000000002</v>
      </c>
      <c r="F140" s="82">
        <v>18.74475</v>
      </c>
      <c r="G140" s="81">
        <v>76.275</v>
      </c>
      <c r="H140" s="82">
        <v>0.27</v>
      </c>
      <c r="I140" s="66">
        <v>376</v>
      </c>
      <c r="J140" s="87"/>
    </row>
  </sheetData>
  <sheetProtection/>
  <mergeCells count="7">
    <mergeCell ref="J1:J2"/>
    <mergeCell ref="A1:A2"/>
    <mergeCell ref="B1:B2"/>
    <mergeCell ref="C1:C2"/>
    <mergeCell ref="D1:G1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0"/>
  <sheetViews>
    <sheetView zoomScalePageLayoutView="0" workbookViewId="0" topLeftCell="B162">
      <selection activeCell="B172" sqref="B172:I172"/>
    </sheetView>
  </sheetViews>
  <sheetFormatPr defaultColWidth="10.375" defaultRowHeight="12.75"/>
  <cols>
    <col min="1" max="1" width="10.375" style="20" hidden="1" customWidth="1"/>
    <col min="2" max="2" width="46.375" style="3" customWidth="1"/>
    <col min="3" max="3" width="10.375" style="95" customWidth="1"/>
    <col min="4" max="8" width="10.375" style="168" customWidth="1"/>
    <col min="9" max="9" width="16.00390625" style="95" customWidth="1"/>
    <col min="10" max="10" width="23.125" style="20" customWidth="1"/>
    <col min="11" max="16384" width="10.375" style="20" customWidth="1"/>
  </cols>
  <sheetData>
    <row r="1" spans="1:10" ht="15">
      <c r="A1" s="22"/>
      <c r="B1" s="420" t="s">
        <v>60</v>
      </c>
      <c r="C1" s="419" t="s">
        <v>422</v>
      </c>
      <c r="D1" s="415" t="s">
        <v>423</v>
      </c>
      <c r="E1" s="415"/>
      <c r="F1" s="415"/>
      <c r="G1" s="415"/>
      <c r="H1" s="414" t="s">
        <v>424</v>
      </c>
      <c r="I1" s="12"/>
      <c r="J1" s="426"/>
    </row>
    <row r="2" spans="1:10" ht="37.5" customHeight="1">
      <c r="A2" s="22"/>
      <c r="B2" s="427"/>
      <c r="C2" s="419"/>
      <c r="D2" s="59" t="s">
        <v>425</v>
      </c>
      <c r="E2" s="59" t="s">
        <v>426</v>
      </c>
      <c r="F2" s="59" t="s">
        <v>427</v>
      </c>
      <c r="G2" s="59" t="s">
        <v>428</v>
      </c>
      <c r="H2" s="414"/>
      <c r="I2" s="12"/>
      <c r="J2" s="426"/>
    </row>
    <row r="3" spans="1:10" ht="15" hidden="1">
      <c r="A3" s="22"/>
      <c r="B3" s="1" t="s">
        <v>72</v>
      </c>
      <c r="C3" s="8">
        <v>100</v>
      </c>
      <c r="D3" s="7">
        <v>7.6</v>
      </c>
      <c r="E3" s="7">
        <v>1</v>
      </c>
      <c r="F3" s="7">
        <v>48.6</v>
      </c>
      <c r="G3" s="7">
        <v>238</v>
      </c>
      <c r="H3" s="23">
        <v>0</v>
      </c>
      <c r="I3" s="179" t="s">
        <v>71</v>
      </c>
      <c r="J3" s="51"/>
    </row>
    <row r="4" spans="1:13" ht="15" hidden="1">
      <c r="A4" s="22"/>
      <c r="B4" s="1" t="s">
        <v>72</v>
      </c>
      <c r="C4" s="8">
        <v>40</v>
      </c>
      <c r="D4" s="8">
        <v>3.04</v>
      </c>
      <c r="E4" s="8">
        <v>0.4</v>
      </c>
      <c r="F4" s="8">
        <v>19.44</v>
      </c>
      <c r="G4" s="8">
        <v>95.2</v>
      </c>
      <c r="H4" s="8">
        <v>0</v>
      </c>
      <c r="I4" s="179" t="s">
        <v>71</v>
      </c>
      <c r="J4" s="51"/>
      <c r="M4" s="78"/>
    </row>
    <row r="5" spans="1:13" ht="15" hidden="1">
      <c r="A5" s="22"/>
      <c r="B5" s="1" t="s">
        <v>72</v>
      </c>
      <c r="C5" s="8">
        <v>30</v>
      </c>
      <c r="D5" s="8">
        <v>2.28</v>
      </c>
      <c r="E5" s="8">
        <v>0.3</v>
      </c>
      <c r="F5" s="8">
        <v>14.58</v>
      </c>
      <c r="G5" s="8">
        <v>71.4</v>
      </c>
      <c r="H5" s="8">
        <v>0</v>
      </c>
      <c r="I5" s="179" t="s">
        <v>71</v>
      </c>
      <c r="J5" s="51"/>
      <c r="M5" s="78"/>
    </row>
    <row r="6" spans="1:13" ht="15" hidden="1">
      <c r="A6" s="22"/>
      <c r="B6" s="1" t="s">
        <v>72</v>
      </c>
      <c r="C6" s="8">
        <v>20</v>
      </c>
      <c r="D6" s="8">
        <v>1.52</v>
      </c>
      <c r="E6" s="8">
        <v>0.2</v>
      </c>
      <c r="F6" s="8">
        <v>9.72</v>
      </c>
      <c r="G6" s="8">
        <v>47.6</v>
      </c>
      <c r="H6" s="8">
        <v>0</v>
      </c>
      <c r="I6" s="179" t="s">
        <v>71</v>
      </c>
      <c r="J6" s="51"/>
      <c r="M6" s="78"/>
    </row>
    <row r="7" spans="1:10" ht="15" hidden="1">
      <c r="A7" s="22"/>
      <c r="B7" s="1" t="s">
        <v>72</v>
      </c>
      <c r="C7" s="8">
        <v>10</v>
      </c>
      <c r="D7" s="8">
        <v>0.76</v>
      </c>
      <c r="E7" s="8">
        <v>0.1</v>
      </c>
      <c r="F7" s="8">
        <v>4.86</v>
      </c>
      <c r="G7" s="8">
        <v>23.8</v>
      </c>
      <c r="H7" s="8">
        <v>0</v>
      </c>
      <c r="I7" s="179" t="s">
        <v>71</v>
      </c>
      <c r="J7" s="51"/>
    </row>
    <row r="8" spans="1:10" ht="15" hidden="1">
      <c r="A8" s="22"/>
      <c r="B8" s="66" t="s">
        <v>539</v>
      </c>
      <c r="C8" s="8">
        <v>100</v>
      </c>
      <c r="D8" s="8">
        <v>6.9</v>
      </c>
      <c r="E8" s="8">
        <v>1</v>
      </c>
      <c r="F8" s="8">
        <v>42.4</v>
      </c>
      <c r="G8" s="8">
        <v>214</v>
      </c>
      <c r="H8" s="8">
        <v>0</v>
      </c>
      <c r="I8" s="179" t="s">
        <v>71</v>
      </c>
      <c r="J8" s="51"/>
    </row>
    <row r="9" spans="1:10" ht="15" hidden="1">
      <c r="A9" s="22"/>
      <c r="B9" s="66" t="s">
        <v>539</v>
      </c>
      <c r="C9" s="8">
        <v>50</v>
      </c>
      <c r="D9" s="8">
        <v>3.45</v>
      </c>
      <c r="E9" s="8">
        <v>0.5</v>
      </c>
      <c r="F9" s="8">
        <v>21.2</v>
      </c>
      <c r="G9" s="8">
        <v>107</v>
      </c>
      <c r="H9" s="8">
        <v>0</v>
      </c>
      <c r="I9" s="179" t="s">
        <v>71</v>
      </c>
      <c r="J9" s="51"/>
    </row>
    <row r="10" spans="1:10" ht="15" hidden="1">
      <c r="A10" s="22"/>
      <c r="B10" s="66" t="s">
        <v>539</v>
      </c>
      <c r="C10" s="8">
        <v>40</v>
      </c>
      <c r="D10" s="8">
        <v>2.76</v>
      </c>
      <c r="E10" s="8">
        <v>0.4</v>
      </c>
      <c r="F10" s="8">
        <v>16.96</v>
      </c>
      <c r="G10" s="8">
        <v>85.6</v>
      </c>
      <c r="H10" s="8">
        <v>0</v>
      </c>
      <c r="I10" s="179" t="s">
        <v>71</v>
      </c>
      <c r="J10" s="51"/>
    </row>
    <row r="11" spans="1:10" ht="15" hidden="1">
      <c r="A11" s="22"/>
      <c r="B11" s="66" t="s">
        <v>539</v>
      </c>
      <c r="C11" s="8">
        <v>30</v>
      </c>
      <c r="D11" s="8">
        <v>2.07</v>
      </c>
      <c r="E11" s="8">
        <v>0.3</v>
      </c>
      <c r="F11" s="8">
        <v>12.72</v>
      </c>
      <c r="G11" s="8">
        <v>64.2</v>
      </c>
      <c r="H11" s="8">
        <v>0</v>
      </c>
      <c r="I11" s="179" t="s">
        <v>71</v>
      </c>
      <c r="J11" s="51"/>
    </row>
    <row r="12" spans="1:10" ht="15" hidden="1">
      <c r="A12" s="22"/>
      <c r="B12" s="66" t="s">
        <v>539</v>
      </c>
      <c r="C12" s="8">
        <v>20</v>
      </c>
      <c r="D12" s="8">
        <v>1.38</v>
      </c>
      <c r="E12" s="8">
        <v>0.2</v>
      </c>
      <c r="F12" s="8">
        <v>8.48</v>
      </c>
      <c r="G12" s="8">
        <v>42.8</v>
      </c>
      <c r="H12" s="8">
        <v>0</v>
      </c>
      <c r="I12" s="179" t="s">
        <v>71</v>
      </c>
      <c r="J12" s="51"/>
    </row>
    <row r="13" spans="1:10" ht="15" hidden="1">
      <c r="A13" s="22"/>
      <c r="B13" s="66" t="s">
        <v>539</v>
      </c>
      <c r="C13" s="8">
        <v>10</v>
      </c>
      <c r="D13" s="8">
        <v>0.69</v>
      </c>
      <c r="E13" s="8">
        <v>0.1</v>
      </c>
      <c r="F13" s="8">
        <v>4.24</v>
      </c>
      <c r="G13" s="8">
        <v>21.4</v>
      </c>
      <c r="H13" s="8">
        <v>0</v>
      </c>
      <c r="I13" s="179" t="s">
        <v>71</v>
      </c>
      <c r="J13" s="51"/>
    </row>
    <row r="14" spans="1:10" ht="15" hidden="1">
      <c r="A14" s="22"/>
      <c r="B14" s="66" t="s">
        <v>267</v>
      </c>
      <c r="C14" s="8">
        <f aca="true" t="shared" si="0" ref="C14:H14">SUM(C15*2)</f>
        <v>20</v>
      </c>
      <c r="D14" s="8">
        <f t="shared" si="0"/>
        <v>3.6592</v>
      </c>
      <c r="E14" s="8">
        <f t="shared" si="0"/>
        <v>6.077</v>
      </c>
      <c r="F14" s="8">
        <f t="shared" si="0"/>
        <v>0.065</v>
      </c>
      <c r="G14" s="8">
        <f t="shared" si="0"/>
        <v>89.16</v>
      </c>
      <c r="H14" s="8">
        <f t="shared" si="0"/>
        <v>0.10920000000000002</v>
      </c>
      <c r="I14" s="8" t="s">
        <v>1409</v>
      </c>
      <c r="J14" s="51"/>
    </row>
    <row r="15" spans="1:10" ht="15" hidden="1">
      <c r="A15" s="5" t="s">
        <v>1308</v>
      </c>
      <c r="B15" s="66" t="s">
        <v>267</v>
      </c>
      <c r="C15" s="8">
        <v>10</v>
      </c>
      <c r="D15" s="25">
        <v>1.8296</v>
      </c>
      <c r="E15" s="25">
        <v>3.0385</v>
      </c>
      <c r="F15" s="25">
        <v>0.0325</v>
      </c>
      <c r="G15" s="7">
        <v>44.58</v>
      </c>
      <c r="H15" s="25">
        <v>0.05460000000000001</v>
      </c>
      <c r="I15" s="8" t="s">
        <v>1409</v>
      </c>
      <c r="J15" s="51" t="s">
        <v>1329</v>
      </c>
    </row>
    <row r="16" spans="1:10" s="140" customFormat="1" ht="15" hidden="1">
      <c r="A16" s="137"/>
      <c r="B16" s="189" t="s">
        <v>288</v>
      </c>
      <c r="C16" s="138" t="s">
        <v>594</v>
      </c>
      <c r="D16" s="188">
        <f>SUM(D14+D4)</f>
        <v>6.699199999999999</v>
      </c>
      <c r="E16" s="188">
        <f>SUM(E14+E4)</f>
        <v>6.477</v>
      </c>
      <c r="F16" s="188">
        <f>SUM(F14+F4)</f>
        <v>19.505000000000003</v>
      </c>
      <c r="G16" s="188">
        <f>SUM(G14+G4)</f>
        <v>184.36</v>
      </c>
      <c r="H16" s="188">
        <f>SUM(H14+H4)</f>
        <v>0.10920000000000002</v>
      </c>
      <c r="I16" s="138" t="s">
        <v>1409</v>
      </c>
      <c r="J16" s="139"/>
    </row>
    <row r="17" spans="1:10" s="140" customFormat="1" ht="15" hidden="1">
      <c r="A17" s="137" t="s">
        <v>1309</v>
      </c>
      <c r="B17" s="189" t="s">
        <v>288</v>
      </c>
      <c r="C17" s="141" t="s">
        <v>99</v>
      </c>
      <c r="D17" s="188">
        <v>4.8696</v>
      </c>
      <c r="E17" s="188">
        <v>3.4385</v>
      </c>
      <c r="F17" s="188">
        <v>19.4725</v>
      </c>
      <c r="G17" s="188">
        <v>139.78</v>
      </c>
      <c r="H17" s="188">
        <v>0.05460000000000001</v>
      </c>
      <c r="I17" s="138" t="s">
        <v>1409</v>
      </c>
      <c r="J17" s="139"/>
    </row>
    <row r="18" spans="1:10" s="140" customFormat="1" ht="14.25" customHeight="1" hidden="1">
      <c r="A18" s="142"/>
      <c r="B18" s="189" t="s">
        <v>288</v>
      </c>
      <c r="C18" s="141" t="s">
        <v>13</v>
      </c>
      <c r="D18" s="188">
        <v>2.5896</v>
      </c>
      <c r="E18" s="188">
        <v>3.1385</v>
      </c>
      <c r="F18" s="188">
        <v>4.8925</v>
      </c>
      <c r="G18" s="188">
        <v>68.38</v>
      </c>
      <c r="H18" s="188">
        <v>0.05460000000000001</v>
      </c>
      <c r="I18" s="138" t="s">
        <v>1409</v>
      </c>
      <c r="J18" s="139"/>
    </row>
    <row r="19" spans="1:10" ht="15" hidden="1">
      <c r="A19" s="5" t="s">
        <v>1312</v>
      </c>
      <c r="B19" s="66" t="s">
        <v>267</v>
      </c>
      <c r="C19" s="8" t="s">
        <v>1328</v>
      </c>
      <c r="D19" s="9">
        <v>2.0714</v>
      </c>
      <c r="E19" s="9">
        <v>2.8123000000000005</v>
      </c>
      <c r="F19" s="9">
        <v>0.0325</v>
      </c>
      <c r="G19" s="8">
        <v>43.019999999999996</v>
      </c>
      <c r="H19" s="9">
        <v>0.0546</v>
      </c>
      <c r="I19" s="8" t="s">
        <v>1409</v>
      </c>
      <c r="J19" s="51" t="s">
        <v>1331</v>
      </c>
    </row>
    <row r="20" spans="1:10" ht="15" hidden="1">
      <c r="A20" s="5"/>
      <c r="B20" s="66" t="s">
        <v>267</v>
      </c>
      <c r="C20" s="8" t="s">
        <v>1328</v>
      </c>
      <c r="D20" s="25">
        <v>1.9387999999999999</v>
      </c>
      <c r="E20" s="25">
        <v>3.2023</v>
      </c>
      <c r="F20" s="25">
        <v>0.0325</v>
      </c>
      <c r="G20" s="7">
        <v>46.14</v>
      </c>
      <c r="H20" s="25">
        <v>0.046799999999999994</v>
      </c>
      <c r="I20" s="8" t="s">
        <v>1409</v>
      </c>
      <c r="J20" s="51" t="s">
        <v>1332</v>
      </c>
    </row>
    <row r="21" spans="1:10" ht="15" hidden="1">
      <c r="A21" s="22"/>
      <c r="B21" s="66" t="s">
        <v>267</v>
      </c>
      <c r="C21" s="8" t="s">
        <v>1328</v>
      </c>
      <c r="D21" s="25">
        <v>2.0636</v>
      </c>
      <c r="E21" s="25">
        <v>2.8122999999999996</v>
      </c>
      <c r="F21" s="25">
        <v>0.0325</v>
      </c>
      <c r="G21" s="7">
        <v>43.019999999999996</v>
      </c>
      <c r="H21" s="25">
        <v>0.0702</v>
      </c>
      <c r="I21" s="8" t="s">
        <v>1409</v>
      </c>
      <c r="J21" s="51" t="s">
        <v>1333</v>
      </c>
    </row>
    <row r="22" spans="1:10" ht="15" hidden="1">
      <c r="A22" s="22"/>
      <c r="B22" s="66" t="s">
        <v>267</v>
      </c>
      <c r="C22" s="8" t="s">
        <v>1328</v>
      </c>
      <c r="D22" s="25">
        <v>2.0168</v>
      </c>
      <c r="E22" s="25">
        <v>2.7733</v>
      </c>
      <c r="F22" s="25">
        <v>0.0325</v>
      </c>
      <c r="G22" s="7">
        <v>43.019999999999996</v>
      </c>
      <c r="H22" s="25">
        <v>0.0546</v>
      </c>
      <c r="I22" s="8" t="s">
        <v>1409</v>
      </c>
      <c r="J22" s="51" t="s">
        <v>1334</v>
      </c>
    </row>
    <row r="23" spans="1:10" ht="15" hidden="1">
      <c r="A23" s="22"/>
      <c r="B23" s="66" t="s">
        <v>267</v>
      </c>
      <c r="C23" s="8">
        <v>20</v>
      </c>
      <c r="D23" s="25">
        <v>3.6592</v>
      </c>
      <c r="E23" s="25">
        <v>6.077</v>
      </c>
      <c r="F23" s="25">
        <v>0.065</v>
      </c>
      <c r="G23" s="25">
        <v>89.16</v>
      </c>
      <c r="H23" s="25">
        <v>0.1092</v>
      </c>
      <c r="I23" s="8" t="s">
        <v>1409</v>
      </c>
      <c r="J23" s="51" t="s">
        <v>1329</v>
      </c>
    </row>
    <row r="24" spans="1:10" ht="15" hidden="1">
      <c r="A24" s="22"/>
      <c r="B24" s="66" t="s">
        <v>267</v>
      </c>
      <c r="C24" s="8">
        <v>20</v>
      </c>
      <c r="D24" s="25">
        <v>4.1428</v>
      </c>
      <c r="E24" s="25">
        <v>5.624600000000001</v>
      </c>
      <c r="F24" s="25">
        <v>0.065</v>
      </c>
      <c r="G24" s="7">
        <v>86.04</v>
      </c>
      <c r="H24" s="25">
        <v>0.1092</v>
      </c>
      <c r="I24" s="8" t="s">
        <v>1409</v>
      </c>
      <c r="J24" s="51" t="s">
        <v>1331</v>
      </c>
    </row>
    <row r="25" spans="1:10" ht="15" hidden="1">
      <c r="A25" s="22"/>
      <c r="B25" s="66" t="s">
        <v>267</v>
      </c>
      <c r="C25" s="8">
        <v>20</v>
      </c>
      <c r="D25" s="25">
        <v>3.8775999999999997</v>
      </c>
      <c r="E25" s="25">
        <v>6.4046</v>
      </c>
      <c r="F25" s="25">
        <v>0.065</v>
      </c>
      <c r="G25" s="7">
        <v>92.28</v>
      </c>
      <c r="H25" s="25">
        <v>0.09359999999999999</v>
      </c>
      <c r="I25" s="8" t="s">
        <v>1409</v>
      </c>
      <c r="J25" s="51" t="s">
        <v>1332</v>
      </c>
    </row>
    <row r="26" spans="1:10" ht="15" hidden="1">
      <c r="A26" s="22"/>
      <c r="B26" s="66" t="s">
        <v>267</v>
      </c>
      <c r="C26" s="8">
        <v>20</v>
      </c>
      <c r="D26" s="25">
        <v>4.1272</v>
      </c>
      <c r="E26" s="25">
        <v>5.624599999999999</v>
      </c>
      <c r="F26" s="25">
        <v>0.065</v>
      </c>
      <c r="G26" s="25">
        <v>86.04</v>
      </c>
      <c r="H26" s="25">
        <v>0.1404</v>
      </c>
      <c r="I26" s="8" t="s">
        <v>1409</v>
      </c>
      <c r="J26" s="51" t="s">
        <v>1333</v>
      </c>
    </row>
    <row r="27" spans="1:10" ht="15" hidden="1">
      <c r="A27" s="22"/>
      <c r="B27" s="66" t="s">
        <v>267</v>
      </c>
      <c r="C27" s="8">
        <v>20</v>
      </c>
      <c r="D27" s="25">
        <v>4.0336</v>
      </c>
      <c r="E27" s="25">
        <v>5.5466</v>
      </c>
      <c r="F27" s="25">
        <v>0.065</v>
      </c>
      <c r="G27" s="25">
        <v>86.04</v>
      </c>
      <c r="H27" s="25">
        <v>0.1092</v>
      </c>
      <c r="I27" s="8" t="s">
        <v>1409</v>
      </c>
      <c r="J27" s="51" t="s">
        <v>1334</v>
      </c>
    </row>
    <row r="28" spans="1:10" ht="15" hidden="1">
      <c r="A28" s="22"/>
      <c r="B28" s="66" t="s">
        <v>995</v>
      </c>
      <c r="C28" s="8">
        <v>100</v>
      </c>
      <c r="D28" s="25">
        <v>0.8</v>
      </c>
      <c r="E28" s="25">
        <v>72.5</v>
      </c>
      <c r="F28" s="25">
        <v>1.3</v>
      </c>
      <c r="G28" s="25">
        <v>661</v>
      </c>
      <c r="H28" s="25">
        <v>0.2</v>
      </c>
      <c r="I28" s="8"/>
      <c r="J28" s="51"/>
    </row>
    <row r="29" spans="1:10" ht="15" hidden="1">
      <c r="A29" s="22"/>
      <c r="B29" s="66" t="s">
        <v>995</v>
      </c>
      <c r="C29" s="8">
        <v>5</v>
      </c>
      <c r="D29" s="8">
        <v>0.04</v>
      </c>
      <c r="E29" s="8">
        <v>3.625</v>
      </c>
      <c r="F29" s="8">
        <v>0.065</v>
      </c>
      <c r="G29" s="8">
        <v>33.05</v>
      </c>
      <c r="H29" s="8">
        <v>0.01</v>
      </c>
      <c r="I29" s="8" t="s">
        <v>1308</v>
      </c>
      <c r="J29" s="51"/>
    </row>
    <row r="30" spans="1:10" s="140" customFormat="1" ht="15" hidden="1">
      <c r="A30" s="143"/>
      <c r="B30" s="189" t="s">
        <v>1059</v>
      </c>
      <c r="C30" s="144" t="s">
        <v>561</v>
      </c>
      <c r="D30" s="190">
        <v>3.08</v>
      </c>
      <c r="E30" s="190">
        <v>4.025</v>
      </c>
      <c r="F30" s="190">
        <v>19.505</v>
      </c>
      <c r="G30" s="190">
        <v>128.25</v>
      </c>
      <c r="H30" s="190">
        <v>0.01</v>
      </c>
      <c r="I30" s="138" t="s">
        <v>1308</v>
      </c>
      <c r="J30" s="138"/>
    </row>
    <row r="31" spans="1:10" s="140" customFormat="1" ht="15.75" customHeight="1" hidden="1">
      <c r="A31" s="143"/>
      <c r="B31" s="189" t="s">
        <v>1059</v>
      </c>
      <c r="C31" s="145" t="s">
        <v>1578</v>
      </c>
      <c r="D31" s="190">
        <v>2.32</v>
      </c>
      <c r="E31" s="190">
        <v>3.925</v>
      </c>
      <c r="F31" s="190">
        <v>14.645</v>
      </c>
      <c r="G31" s="190">
        <v>104.45</v>
      </c>
      <c r="H31" s="190">
        <v>0.01</v>
      </c>
      <c r="I31" s="138" t="s">
        <v>1308</v>
      </c>
      <c r="J31" s="138"/>
    </row>
    <row r="32" spans="1:10" ht="15.75" customHeight="1" hidden="1">
      <c r="A32" s="22"/>
      <c r="B32" s="66" t="s">
        <v>1059</v>
      </c>
      <c r="C32" s="8">
        <v>40</v>
      </c>
      <c r="D32" s="7">
        <v>2.45</v>
      </c>
      <c r="E32" s="7">
        <v>7.55</v>
      </c>
      <c r="F32" s="7">
        <v>14.62</v>
      </c>
      <c r="G32" s="7">
        <v>0</v>
      </c>
      <c r="H32" s="7"/>
      <c r="I32" s="8" t="s">
        <v>1308</v>
      </c>
      <c r="J32" s="66"/>
    </row>
    <row r="33" spans="1:10" s="140" customFormat="1" ht="15" hidden="1">
      <c r="A33" s="143"/>
      <c r="B33" s="189" t="s">
        <v>1491</v>
      </c>
      <c r="C33" s="138">
        <v>55</v>
      </c>
      <c r="D33" s="144">
        <v>2.51</v>
      </c>
      <c r="E33" s="144">
        <v>3.93</v>
      </c>
      <c r="F33" s="144">
        <v>28.88</v>
      </c>
      <c r="G33" s="144">
        <v>161</v>
      </c>
      <c r="H33" s="144">
        <v>0.48</v>
      </c>
      <c r="I33" s="138" t="s">
        <v>1309</v>
      </c>
      <c r="J33" s="146" t="s">
        <v>1310</v>
      </c>
    </row>
    <row r="34" spans="1:10" s="140" customFormat="1" ht="14.25" customHeight="1" hidden="1">
      <c r="A34" s="143"/>
      <c r="B34" s="189" t="s">
        <v>1492</v>
      </c>
      <c r="C34" s="138">
        <v>55</v>
      </c>
      <c r="D34" s="144">
        <v>2.49</v>
      </c>
      <c r="E34" s="144">
        <v>3.93</v>
      </c>
      <c r="F34" s="144">
        <v>27.56</v>
      </c>
      <c r="G34" s="144">
        <v>156</v>
      </c>
      <c r="H34" s="188">
        <v>0.1</v>
      </c>
      <c r="I34" s="138" t="s">
        <v>1309</v>
      </c>
      <c r="J34" s="146" t="s">
        <v>1311</v>
      </c>
    </row>
    <row r="35" spans="1:10" s="140" customFormat="1" ht="15" hidden="1">
      <c r="A35" s="143"/>
      <c r="B35" s="189" t="s">
        <v>334</v>
      </c>
      <c r="C35" s="138" t="s">
        <v>1096</v>
      </c>
      <c r="D35" s="138">
        <f>SUM(D10+D66)</f>
        <v>6.71</v>
      </c>
      <c r="E35" s="138">
        <f>SUM(E10+E66)</f>
        <v>4.390000000000001</v>
      </c>
      <c r="F35" s="138">
        <f>SUM(F10+F66)</f>
        <v>16.96</v>
      </c>
      <c r="G35" s="138">
        <f>SUM(G10+G66)</f>
        <v>137.6</v>
      </c>
      <c r="H35" s="138">
        <f>SUM(H10+H66)</f>
        <v>0.11</v>
      </c>
      <c r="I35" s="138" t="s">
        <v>1312</v>
      </c>
      <c r="J35" s="139" t="s">
        <v>1316</v>
      </c>
    </row>
    <row r="36" spans="1:10" s="140" customFormat="1" ht="15" hidden="1">
      <c r="A36" s="143"/>
      <c r="B36" s="189" t="s">
        <v>334</v>
      </c>
      <c r="C36" s="141" t="s">
        <v>13</v>
      </c>
      <c r="D36" s="138">
        <f>SUM(D5+D61)</f>
        <v>4.91</v>
      </c>
      <c r="E36" s="138">
        <f>SUM(E5+E61)</f>
        <v>2.96</v>
      </c>
      <c r="F36" s="138">
        <f>SUM(F5+F61)</f>
        <v>14.58</v>
      </c>
      <c r="G36" s="138">
        <f>SUM(G5+G61)</f>
        <v>105.4</v>
      </c>
      <c r="H36" s="138">
        <f>SUM(H5+H61)</f>
        <v>0.07</v>
      </c>
      <c r="I36" s="138" t="s">
        <v>1312</v>
      </c>
      <c r="J36" s="139" t="s">
        <v>1316</v>
      </c>
    </row>
    <row r="37" spans="1:10" ht="7.5" customHeight="1" hidden="1">
      <c r="A37" s="22"/>
      <c r="B37" s="66" t="s">
        <v>334</v>
      </c>
      <c r="C37" s="8" t="s">
        <v>1313</v>
      </c>
      <c r="D37" s="7">
        <v>4.73</v>
      </c>
      <c r="E37" s="7">
        <v>6.88</v>
      </c>
      <c r="F37" s="7">
        <v>14.56</v>
      </c>
      <c r="G37" s="7">
        <v>139</v>
      </c>
      <c r="H37" s="7">
        <v>0.07</v>
      </c>
      <c r="I37" s="8" t="s">
        <v>1312</v>
      </c>
      <c r="J37" s="51" t="s">
        <v>1314</v>
      </c>
    </row>
    <row r="38" spans="1:10" ht="15" hidden="1">
      <c r="A38" s="5" t="s">
        <v>1322</v>
      </c>
      <c r="B38" s="66" t="s">
        <v>334</v>
      </c>
      <c r="C38" s="8" t="s">
        <v>1313</v>
      </c>
      <c r="D38" s="7">
        <v>4.97</v>
      </c>
      <c r="E38" s="7">
        <v>6.54</v>
      </c>
      <c r="F38" s="7">
        <v>14.56</v>
      </c>
      <c r="G38" s="7">
        <v>137</v>
      </c>
      <c r="H38" s="25">
        <v>0.07</v>
      </c>
      <c r="I38" s="8" t="s">
        <v>1312</v>
      </c>
      <c r="J38" s="51" t="s">
        <v>1315</v>
      </c>
    </row>
    <row r="39" spans="1:10" ht="15" hidden="1">
      <c r="A39" s="48"/>
      <c r="B39" s="66" t="s">
        <v>334</v>
      </c>
      <c r="C39" s="8" t="s">
        <v>1313</v>
      </c>
      <c r="D39" s="7">
        <v>5.04</v>
      </c>
      <c r="E39" s="7">
        <v>6.59</v>
      </c>
      <c r="F39" s="7">
        <v>14.56</v>
      </c>
      <c r="G39" s="7">
        <v>138</v>
      </c>
      <c r="H39" s="25">
        <v>0.07</v>
      </c>
      <c r="I39" s="8" t="s">
        <v>1312</v>
      </c>
      <c r="J39" s="51" t="s">
        <v>1316</v>
      </c>
    </row>
    <row r="40" spans="1:10" ht="15" hidden="1">
      <c r="A40" s="22"/>
      <c r="B40" s="66" t="s">
        <v>334</v>
      </c>
      <c r="C40" s="8" t="s">
        <v>1313</v>
      </c>
      <c r="D40" s="7">
        <v>4.87</v>
      </c>
      <c r="E40" s="7">
        <v>7.09</v>
      </c>
      <c r="F40" s="7">
        <v>14.56</v>
      </c>
      <c r="G40" s="7">
        <v>141</v>
      </c>
      <c r="H40" s="25">
        <v>0.06</v>
      </c>
      <c r="I40" s="8" t="s">
        <v>1312</v>
      </c>
      <c r="J40" s="51" t="s">
        <v>1317</v>
      </c>
    </row>
    <row r="41" spans="1:10" ht="15" hidden="1">
      <c r="A41" s="22"/>
      <c r="B41" s="66" t="s">
        <v>334</v>
      </c>
      <c r="C41" s="8" t="s">
        <v>1313</v>
      </c>
      <c r="D41" s="7">
        <v>4.79</v>
      </c>
      <c r="E41" s="7">
        <v>6.32</v>
      </c>
      <c r="F41" s="7">
        <v>14.56</v>
      </c>
      <c r="G41" s="7">
        <v>134</v>
      </c>
      <c r="H41" s="25">
        <v>0.08</v>
      </c>
      <c r="I41" s="8" t="s">
        <v>1312</v>
      </c>
      <c r="J41" s="51" t="s">
        <v>1318</v>
      </c>
    </row>
    <row r="42" spans="1:10" ht="15" hidden="1">
      <c r="A42" s="22"/>
      <c r="B42" s="66" t="s">
        <v>334</v>
      </c>
      <c r="C42" s="8" t="s">
        <v>1313</v>
      </c>
      <c r="D42" s="7">
        <v>5.03</v>
      </c>
      <c r="E42" s="7">
        <v>6.59</v>
      </c>
      <c r="F42" s="7">
        <v>14.56</v>
      </c>
      <c r="G42" s="7">
        <v>138</v>
      </c>
      <c r="H42" s="25">
        <v>0.09</v>
      </c>
      <c r="I42" s="8" t="s">
        <v>1312</v>
      </c>
      <c r="J42" s="51" t="s">
        <v>1319</v>
      </c>
    </row>
    <row r="43" spans="1:10" ht="15" hidden="1">
      <c r="A43" s="22"/>
      <c r="B43" s="66" t="s">
        <v>334</v>
      </c>
      <c r="C43" s="8" t="s">
        <v>1313</v>
      </c>
      <c r="D43" s="7">
        <v>4.97</v>
      </c>
      <c r="E43" s="7">
        <v>6.54</v>
      </c>
      <c r="F43" s="7">
        <v>14.56</v>
      </c>
      <c r="G43" s="7">
        <v>137</v>
      </c>
      <c r="H43" s="25">
        <v>0.07</v>
      </c>
      <c r="I43" s="8" t="s">
        <v>1312</v>
      </c>
      <c r="J43" s="51" t="s">
        <v>1320</v>
      </c>
    </row>
    <row r="44" spans="1:10" ht="15" hidden="1">
      <c r="A44" s="5" t="s">
        <v>1325</v>
      </c>
      <c r="B44" s="66" t="s">
        <v>334</v>
      </c>
      <c r="C44" s="8" t="s">
        <v>1313</v>
      </c>
      <c r="D44" s="7">
        <v>4.97</v>
      </c>
      <c r="E44" s="7">
        <v>6.54</v>
      </c>
      <c r="F44" s="7">
        <v>14.56</v>
      </c>
      <c r="G44" s="7">
        <v>137</v>
      </c>
      <c r="H44" s="25">
        <v>0.07</v>
      </c>
      <c r="I44" s="8" t="s">
        <v>1312</v>
      </c>
      <c r="J44" s="51" t="s">
        <v>1321</v>
      </c>
    </row>
    <row r="45" spans="1:10" ht="15" hidden="1">
      <c r="A45" s="5" t="s">
        <v>1327</v>
      </c>
      <c r="B45" s="66" t="s">
        <v>334</v>
      </c>
      <c r="C45" s="8" t="s">
        <v>806</v>
      </c>
      <c r="D45" s="7">
        <v>6.68</v>
      </c>
      <c r="E45" s="7">
        <v>8.45</v>
      </c>
      <c r="F45" s="7">
        <v>19.39</v>
      </c>
      <c r="G45" s="7">
        <v>180</v>
      </c>
      <c r="H45" s="7">
        <v>0.11</v>
      </c>
      <c r="I45" s="8" t="s">
        <v>1312</v>
      </c>
      <c r="J45" s="51" t="s">
        <v>1314</v>
      </c>
    </row>
    <row r="46" spans="1:10" ht="15" hidden="1">
      <c r="A46" s="5"/>
      <c r="B46" s="66" t="s">
        <v>334</v>
      </c>
      <c r="C46" s="8" t="s">
        <v>806</v>
      </c>
      <c r="D46" s="7">
        <v>7.04</v>
      </c>
      <c r="E46" s="7">
        <v>7.94</v>
      </c>
      <c r="F46" s="7">
        <v>19.39</v>
      </c>
      <c r="G46" s="7">
        <v>177</v>
      </c>
      <c r="H46" s="25">
        <v>0.11</v>
      </c>
      <c r="I46" s="8" t="s">
        <v>1312</v>
      </c>
      <c r="J46" s="51" t="s">
        <v>1315</v>
      </c>
    </row>
    <row r="47" spans="1:10" ht="15" hidden="1">
      <c r="A47" s="22"/>
      <c r="B47" s="66" t="s">
        <v>334</v>
      </c>
      <c r="C47" s="8" t="s">
        <v>806</v>
      </c>
      <c r="D47" s="7">
        <v>7.15</v>
      </c>
      <c r="E47" s="7">
        <v>8.02</v>
      </c>
      <c r="F47" s="7">
        <v>19.39</v>
      </c>
      <c r="G47" s="7">
        <v>178</v>
      </c>
      <c r="H47" s="25">
        <v>0.11</v>
      </c>
      <c r="I47" s="8" t="s">
        <v>1312</v>
      </c>
      <c r="J47" s="51" t="s">
        <v>1316</v>
      </c>
    </row>
    <row r="48" spans="1:10" ht="15" hidden="1">
      <c r="A48" s="22"/>
      <c r="B48" s="66" t="s">
        <v>334</v>
      </c>
      <c r="C48" s="8" t="s">
        <v>806</v>
      </c>
      <c r="D48" s="7">
        <v>6.89</v>
      </c>
      <c r="E48" s="7">
        <v>8.77</v>
      </c>
      <c r="F48" s="7">
        <v>19.39</v>
      </c>
      <c r="G48" s="7">
        <v>184</v>
      </c>
      <c r="H48" s="25">
        <v>0.09</v>
      </c>
      <c r="I48" s="8" t="s">
        <v>1312</v>
      </c>
      <c r="J48" s="51" t="s">
        <v>1317</v>
      </c>
    </row>
    <row r="49" spans="1:10" ht="15" hidden="1">
      <c r="A49" s="22"/>
      <c r="B49" s="66" t="s">
        <v>334</v>
      </c>
      <c r="C49" s="8" t="s">
        <v>806</v>
      </c>
      <c r="D49" s="7">
        <v>6.77</v>
      </c>
      <c r="E49" s="7">
        <v>7.61</v>
      </c>
      <c r="F49" s="7">
        <v>19.39</v>
      </c>
      <c r="G49" s="7">
        <v>173</v>
      </c>
      <c r="H49" s="25">
        <v>0.12</v>
      </c>
      <c r="I49" s="8" t="s">
        <v>1312</v>
      </c>
      <c r="J49" s="51" t="s">
        <v>1318</v>
      </c>
    </row>
    <row r="50" spans="1:10" ht="15" hidden="1">
      <c r="A50" s="22"/>
      <c r="B50" s="66" t="s">
        <v>334</v>
      </c>
      <c r="C50" s="8" t="s">
        <v>806</v>
      </c>
      <c r="D50" s="7">
        <v>7.13</v>
      </c>
      <c r="E50" s="7">
        <v>8.02</v>
      </c>
      <c r="F50" s="7">
        <v>19.39</v>
      </c>
      <c r="G50" s="7">
        <v>178</v>
      </c>
      <c r="H50" s="25">
        <v>0.14</v>
      </c>
      <c r="I50" s="8" t="s">
        <v>1312</v>
      </c>
      <c r="J50" s="51" t="s">
        <v>1319</v>
      </c>
    </row>
    <row r="51" spans="1:10" ht="15" hidden="1">
      <c r="A51" s="22"/>
      <c r="B51" s="66" t="s">
        <v>334</v>
      </c>
      <c r="C51" s="8" t="s">
        <v>806</v>
      </c>
      <c r="D51" s="7">
        <v>7.04</v>
      </c>
      <c r="E51" s="7">
        <v>7.94</v>
      </c>
      <c r="F51" s="7">
        <v>19.39</v>
      </c>
      <c r="G51" s="7">
        <v>177</v>
      </c>
      <c r="H51" s="25">
        <v>0.11</v>
      </c>
      <c r="I51" s="8" t="s">
        <v>1312</v>
      </c>
      <c r="J51" s="51" t="s">
        <v>1320</v>
      </c>
    </row>
    <row r="52" spans="1:10" ht="15" hidden="1">
      <c r="A52" s="22"/>
      <c r="B52" s="66" t="s">
        <v>334</v>
      </c>
      <c r="C52" s="8" t="s">
        <v>806</v>
      </c>
      <c r="D52" s="7">
        <v>7.04</v>
      </c>
      <c r="E52" s="7">
        <v>7.94</v>
      </c>
      <c r="F52" s="7">
        <v>19.39</v>
      </c>
      <c r="G52" s="7">
        <v>177</v>
      </c>
      <c r="H52" s="25">
        <v>0.11</v>
      </c>
      <c r="I52" s="8" t="s">
        <v>1312</v>
      </c>
      <c r="J52" s="51" t="s">
        <v>1321</v>
      </c>
    </row>
    <row r="53" spans="1:10" ht="15" hidden="1">
      <c r="A53" s="22"/>
      <c r="B53" s="66" t="s">
        <v>1324</v>
      </c>
      <c r="C53" s="8" t="s">
        <v>1313</v>
      </c>
      <c r="D53" s="7">
        <v>2.49</v>
      </c>
      <c r="E53" s="7">
        <v>3.93</v>
      </c>
      <c r="F53" s="7">
        <v>22.57</v>
      </c>
      <c r="G53" s="7">
        <v>136</v>
      </c>
      <c r="H53" s="7">
        <v>0</v>
      </c>
      <c r="I53" s="8" t="s">
        <v>1322</v>
      </c>
      <c r="J53" s="51" t="s">
        <v>1323</v>
      </c>
    </row>
    <row r="54" spans="1:10" ht="15" hidden="1">
      <c r="A54" s="22"/>
      <c r="B54" s="66" t="s">
        <v>1324</v>
      </c>
      <c r="C54" s="8" t="s">
        <v>1313</v>
      </c>
      <c r="D54" s="7">
        <v>2.46</v>
      </c>
      <c r="E54" s="7">
        <v>3.93</v>
      </c>
      <c r="F54" s="7">
        <v>21.72</v>
      </c>
      <c r="G54" s="7">
        <v>132</v>
      </c>
      <c r="H54" s="25">
        <v>0.24</v>
      </c>
      <c r="I54" s="8" t="s">
        <v>1322</v>
      </c>
      <c r="J54" s="51" t="s">
        <v>1310</v>
      </c>
    </row>
    <row r="55" spans="1:10" ht="15" hidden="1">
      <c r="A55" s="5" t="s">
        <v>1335</v>
      </c>
      <c r="B55" s="66" t="s">
        <v>1324</v>
      </c>
      <c r="C55" s="8" t="s">
        <v>1313</v>
      </c>
      <c r="D55" s="7">
        <v>2.45</v>
      </c>
      <c r="E55" s="7">
        <v>3.93</v>
      </c>
      <c r="F55" s="7">
        <v>21.06</v>
      </c>
      <c r="G55" s="7">
        <v>129</v>
      </c>
      <c r="H55" s="25">
        <v>0.05</v>
      </c>
      <c r="I55" s="8" t="s">
        <v>1322</v>
      </c>
      <c r="J55" s="51" t="s">
        <v>1311</v>
      </c>
    </row>
    <row r="56" spans="1:10" ht="16.5" customHeight="1" hidden="1">
      <c r="A56" s="5" t="s">
        <v>1337</v>
      </c>
      <c r="B56" s="66" t="s">
        <v>1324</v>
      </c>
      <c r="C56" s="8" t="s">
        <v>806</v>
      </c>
      <c r="D56" s="7">
        <v>3.32</v>
      </c>
      <c r="E56" s="7">
        <v>4.03</v>
      </c>
      <c r="F56" s="25">
        <v>31.4</v>
      </c>
      <c r="G56" s="7">
        <v>175</v>
      </c>
      <c r="H56" s="7">
        <v>0</v>
      </c>
      <c r="I56" s="8" t="s">
        <v>1322</v>
      </c>
      <c r="J56" s="51" t="s">
        <v>1323</v>
      </c>
    </row>
    <row r="57" spans="1:10" ht="15" hidden="1">
      <c r="A57" s="5" t="s">
        <v>1257</v>
      </c>
      <c r="B57" s="66" t="s">
        <v>1324</v>
      </c>
      <c r="C57" s="8" t="s">
        <v>806</v>
      </c>
      <c r="D57" s="7">
        <v>3.28</v>
      </c>
      <c r="E57" s="7">
        <v>4.03</v>
      </c>
      <c r="F57" s="7">
        <v>30.13</v>
      </c>
      <c r="G57" s="7">
        <v>170</v>
      </c>
      <c r="H57" s="25">
        <v>0.36</v>
      </c>
      <c r="I57" s="8" t="s">
        <v>1322</v>
      </c>
      <c r="J57" s="51" t="s">
        <v>1310</v>
      </c>
    </row>
    <row r="58" spans="1:10" ht="15" hidden="1">
      <c r="A58" s="22"/>
      <c r="B58" s="66" t="s">
        <v>1324</v>
      </c>
      <c r="C58" s="8" t="s">
        <v>806</v>
      </c>
      <c r="D58" s="7">
        <v>3.26</v>
      </c>
      <c r="E58" s="7">
        <v>4.03</v>
      </c>
      <c r="F58" s="7">
        <v>29.14</v>
      </c>
      <c r="G58" s="7">
        <v>166</v>
      </c>
      <c r="H58" s="25">
        <v>0.08</v>
      </c>
      <c r="I58" s="8" t="s">
        <v>1322</v>
      </c>
      <c r="J58" s="51" t="s">
        <v>1311</v>
      </c>
    </row>
    <row r="59" spans="1:10" ht="15" hidden="1">
      <c r="A59" s="22"/>
      <c r="B59" s="66" t="s">
        <v>1326</v>
      </c>
      <c r="C59" s="8">
        <v>10</v>
      </c>
      <c r="D59" s="8">
        <v>0.08</v>
      </c>
      <c r="E59" s="8">
        <v>2.95</v>
      </c>
      <c r="F59" s="7">
        <v>0.13</v>
      </c>
      <c r="G59" s="7">
        <v>66</v>
      </c>
      <c r="H59" s="7">
        <v>0</v>
      </c>
      <c r="I59" s="8" t="s">
        <v>1325</v>
      </c>
      <c r="J59" s="66"/>
    </row>
    <row r="60" spans="1:10" ht="15" hidden="1">
      <c r="A60" s="5" t="s">
        <v>1340</v>
      </c>
      <c r="B60" s="66" t="s">
        <v>1330</v>
      </c>
      <c r="C60" s="8">
        <v>10</v>
      </c>
      <c r="D60" s="7">
        <v>2.32</v>
      </c>
      <c r="E60" s="7">
        <v>2.95</v>
      </c>
      <c r="F60" s="7">
        <v>0</v>
      </c>
      <c r="G60" s="7">
        <v>36</v>
      </c>
      <c r="H60" s="7">
        <v>0.07</v>
      </c>
      <c r="I60" s="8" t="s">
        <v>1327</v>
      </c>
      <c r="J60" s="51" t="s">
        <v>1329</v>
      </c>
    </row>
    <row r="61" spans="1:10" ht="15" hidden="1">
      <c r="A61" s="5"/>
      <c r="B61" s="66" t="s">
        <v>1330</v>
      </c>
      <c r="C61" s="8">
        <v>10</v>
      </c>
      <c r="D61" s="7">
        <v>2.63</v>
      </c>
      <c r="E61" s="7">
        <v>2.66</v>
      </c>
      <c r="F61" s="7">
        <v>0</v>
      </c>
      <c r="G61" s="7">
        <v>34</v>
      </c>
      <c r="H61" s="25">
        <v>0.07</v>
      </c>
      <c r="I61" s="8" t="s">
        <v>1327</v>
      </c>
      <c r="J61" s="51" t="s">
        <v>1331</v>
      </c>
    </row>
    <row r="62" spans="1:10" ht="15" hidden="1">
      <c r="A62" s="22"/>
      <c r="B62" s="66" t="s">
        <v>1330</v>
      </c>
      <c r="C62" s="8">
        <v>10</v>
      </c>
      <c r="D62" s="7">
        <v>2.46</v>
      </c>
      <c r="E62" s="7">
        <v>3.16</v>
      </c>
      <c r="F62" s="7">
        <v>0</v>
      </c>
      <c r="G62" s="7">
        <v>38</v>
      </c>
      <c r="H62" s="25">
        <v>0.06</v>
      </c>
      <c r="I62" s="8" t="s">
        <v>1327</v>
      </c>
      <c r="J62" s="51" t="s">
        <v>1332</v>
      </c>
    </row>
    <row r="63" spans="1:10" ht="14.25" customHeight="1" hidden="1">
      <c r="A63" s="5" t="s">
        <v>1342</v>
      </c>
      <c r="B63" s="66" t="s">
        <v>1330</v>
      </c>
      <c r="C63" s="8">
        <v>10</v>
      </c>
      <c r="D63" s="7">
        <v>2.62</v>
      </c>
      <c r="E63" s="7">
        <v>2.66</v>
      </c>
      <c r="F63" s="68">
        <v>0</v>
      </c>
      <c r="G63" s="7">
        <v>34</v>
      </c>
      <c r="H63" s="7">
        <v>0.09</v>
      </c>
      <c r="I63" s="8" t="s">
        <v>1327</v>
      </c>
      <c r="J63" s="51" t="s">
        <v>1333</v>
      </c>
    </row>
    <row r="64" spans="1:10" ht="15" hidden="1">
      <c r="A64" s="5"/>
      <c r="B64" s="66" t="s">
        <v>1330</v>
      </c>
      <c r="C64" s="8">
        <v>10</v>
      </c>
      <c r="D64" s="7">
        <v>2.56</v>
      </c>
      <c r="E64" s="7">
        <v>2.61</v>
      </c>
      <c r="F64" s="7">
        <v>0</v>
      </c>
      <c r="G64" s="7">
        <v>34</v>
      </c>
      <c r="H64" s="25">
        <v>0.07</v>
      </c>
      <c r="I64" s="8" t="s">
        <v>1327</v>
      </c>
      <c r="J64" s="51" t="s">
        <v>1334</v>
      </c>
    </row>
    <row r="65" spans="1:10" ht="15" hidden="1">
      <c r="A65" s="22"/>
      <c r="B65" s="66" t="s">
        <v>1330</v>
      </c>
      <c r="C65" s="8">
        <v>15</v>
      </c>
      <c r="D65" s="7">
        <v>3.48</v>
      </c>
      <c r="E65" s="7">
        <v>4.43</v>
      </c>
      <c r="F65" s="7">
        <v>0</v>
      </c>
      <c r="G65" s="7">
        <v>54</v>
      </c>
      <c r="H65" s="25">
        <v>0.11</v>
      </c>
      <c r="I65" s="8" t="s">
        <v>1327</v>
      </c>
      <c r="J65" s="51" t="s">
        <v>1329</v>
      </c>
    </row>
    <row r="66" spans="1:10" ht="15" hidden="1">
      <c r="A66" s="5" t="s">
        <v>1343</v>
      </c>
      <c r="B66" s="66" t="s">
        <v>1330</v>
      </c>
      <c r="C66" s="8">
        <v>15</v>
      </c>
      <c r="D66" s="7">
        <v>3.95</v>
      </c>
      <c r="E66" s="7">
        <v>3.99</v>
      </c>
      <c r="F66" s="7">
        <v>0</v>
      </c>
      <c r="G66" s="7">
        <v>52</v>
      </c>
      <c r="H66" s="25">
        <v>0.11</v>
      </c>
      <c r="I66" s="8" t="s">
        <v>1327</v>
      </c>
      <c r="J66" s="51" t="s">
        <v>1331</v>
      </c>
    </row>
    <row r="67" spans="1:10" ht="15" hidden="1">
      <c r="A67" s="5"/>
      <c r="B67" s="66" t="s">
        <v>1330</v>
      </c>
      <c r="C67" s="8">
        <v>15</v>
      </c>
      <c r="D67" s="7">
        <v>3.69</v>
      </c>
      <c r="E67" s="7">
        <v>4.74</v>
      </c>
      <c r="F67" s="7">
        <v>0</v>
      </c>
      <c r="G67" s="7">
        <v>57</v>
      </c>
      <c r="H67" s="25">
        <v>0.09</v>
      </c>
      <c r="I67" s="8" t="s">
        <v>1327</v>
      </c>
      <c r="J67" s="51" t="s">
        <v>1332</v>
      </c>
    </row>
    <row r="68" spans="1:10" ht="15" hidden="1">
      <c r="A68" s="22"/>
      <c r="B68" s="66" t="s">
        <v>1330</v>
      </c>
      <c r="C68" s="8">
        <v>15</v>
      </c>
      <c r="D68" s="7">
        <v>3.93</v>
      </c>
      <c r="E68" s="7">
        <v>3.99</v>
      </c>
      <c r="F68" s="7">
        <v>0</v>
      </c>
      <c r="G68" s="7">
        <v>52</v>
      </c>
      <c r="H68" s="25">
        <v>0.14</v>
      </c>
      <c r="I68" s="8" t="s">
        <v>1327</v>
      </c>
      <c r="J68" s="51" t="s">
        <v>1333</v>
      </c>
    </row>
    <row r="69" spans="1:10" ht="15" hidden="1">
      <c r="A69" s="5" t="s">
        <v>1344</v>
      </c>
      <c r="B69" s="66" t="s">
        <v>1330</v>
      </c>
      <c r="C69" s="8">
        <v>15</v>
      </c>
      <c r="D69" s="7">
        <v>3.84</v>
      </c>
      <c r="E69" s="7">
        <v>3.92</v>
      </c>
      <c r="F69" s="7">
        <v>0</v>
      </c>
      <c r="G69" s="7">
        <v>51</v>
      </c>
      <c r="H69" s="25">
        <v>0.11</v>
      </c>
      <c r="I69" s="8" t="s">
        <v>1327</v>
      </c>
      <c r="J69" s="51" t="s">
        <v>1334</v>
      </c>
    </row>
    <row r="70" spans="1:10" ht="15" hidden="1">
      <c r="A70" s="5"/>
      <c r="B70" s="66" t="s">
        <v>1336</v>
      </c>
      <c r="C70" s="8">
        <v>25</v>
      </c>
      <c r="D70" s="8">
        <v>4.25</v>
      </c>
      <c r="E70" s="8">
        <v>2.13</v>
      </c>
      <c r="F70" s="7">
        <v>0</v>
      </c>
      <c r="G70" s="7">
        <v>36</v>
      </c>
      <c r="H70" s="7">
        <v>0</v>
      </c>
      <c r="I70" s="8" t="s">
        <v>1335</v>
      </c>
      <c r="J70" s="66"/>
    </row>
    <row r="71" spans="1:10" ht="30.75" hidden="1">
      <c r="A71" s="22"/>
      <c r="B71" s="66" t="s">
        <v>1338</v>
      </c>
      <c r="C71" s="8">
        <v>40</v>
      </c>
      <c r="D71" s="7">
        <v>5.12</v>
      </c>
      <c r="E71" s="7"/>
      <c r="F71" s="7">
        <v>8.88</v>
      </c>
      <c r="G71" s="7">
        <v>103</v>
      </c>
      <c r="H71" s="7">
        <v>0</v>
      </c>
      <c r="I71" s="8" t="s">
        <v>1337</v>
      </c>
      <c r="J71" s="80" t="s">
        <v>1001</v>
      </c>
    </row>
    <row r="72" spans="1:10" ht="15">
      <c r="A72" s="22"/>
      <c r="B72" s="66" t="s">
        <v>1339</v>
      </c>
      <c r="C72" s="185">
        <v>30</v>
      </c>
      <c r="D72" s="8">
        <v>0.9</v>
      </c>
      <c r="E72" s="8">
        <v>1.6</v>
      </c>
      <c r="F72" s="8">
        <v>1.9</v>
      </c>
      <c r="G72" s="81">
        <v>25.1</v>
      </c>
      <c r="H72" s="8">
        <v>3.3</v>
      </c>
      <c r="I72" s="8">
        <v>10</v>
      </c>
      <c r="J72" s="66"/>
    </row>
    <row r="73" spans="1:10" ht="15">
      <c r="A73" s="22"/>
      <c r="B73" s="66" t="s">
        <v>1339</v>
      </c>
      <c r="C73" s="185">
        <v>50</v>
      </c>
      <c r="D73" s="8">
        <v>1.5</v>
      </c>
      <c r="E73" s="82">
        <v>2.666666666666667</v>
      </c>
      <c r="F73" s="82">
        <v>3.166666666666666</v>
      </c>
      <c r="G73" s="81">
        <v>41.833333333333336</v>
      </c>
      <c r="H73" s="8">
        <v>5.5</v>
      </c>
      <c r="I73" s="8">
        <v>10</v>
      </c>
      <c r="J73" s="66"/>
    </row>
    <row r="74" spans="1:10" ht="15">
      <c r="A74" s="22"/>
      <c r="B74" s="66" t="s">
        <v>1339</v>
      </c>
      <c r="C74" s="185">
        <v>60</v>
      </c>
      <c r="D74" s="8">
        <v>1.8</v>
      </c>
      <c r="E74" s="8">
        <v>3.2</v>
      </c>
      <c r="F74" s="8">
        <v>3.8</v>
      </c>
      <c r="G74" s="81">
        <v>50.2</v>
      </c>
      <c r="H74" s="8">
        <v>6.6</v>
      </c>
      <c r="I74" s="8">
        <v>10</v>
      </c>
      <c r="J74" s="66"/>
    </row>
    <row r="75" spans="1:10" ht="15">
      <c r="A75" s="5" t="s">
        <v>1347</v>
      </c>
      <c r="B75" s="66" t="s">
        <v>1341</v>
      </c>
      <c r="C75" s="185">
        <v>30</v>
      </c>
      <c r="D75" s="8">
        <v>0.4</v>
      </c>
      <c r="E75" s="8">
        <v>1.9</v>
      </c>
      <c r="F75" s="8">
        <v>2.3</v>
      </c>
      <c r="G75" s="81">
        <v>28</v>
      </c>
      <c r="H75" s="8">
        <v>2.9</v>
      </c>
      <c r="I75" s="8">
        <v>11</v>
      </c>
      <c r="J75" s="66"/>
    </row>
    <row r="76" spans="1:10" ht="15">
      <c r="A76" s="5" t="s">
        <v>1347</v>
      </c>
      <c r="B76" s="66" t="s">
        <v>1341</v>
      </c>
      <c r="C76" s="185">
        <v>50</v>
      </c>
      <c r="D76" s="82">
        <v>0.6666666666666667</v>
      </c>
      <c r="E76" s="82">
        <v>3.166666666666666</v>
      </c>
      <c r="F76" s="82">
        <v>3.833333333333333</v>
      </c>
      <c r="G76" s="81">
        <v>46.666666666666664</v>
      </c>
      <c r="H76" s="82">
        <v>4.833333333333333</v>
      </c>
      <c r="I76" s="8">
        <v>11</v>
      </c>
      <c r="J76" s="66"/>
    </row>
    <row r="77" spans="1:10" ht="15">
      <c r="A77" s="5" t="s">
        <v>1347</v>
      </c>
      <c r="B77" s="66" t="s">
        <v>1341</v>
      </c>
      <c r="C77" s="185">
        <v>60</v>
      </c>
      <c r="D77" s="82">
        <v>0.8</v>
      </c>
      <c r="E77" s="82">
        <v>3.8</v>
      </c>
      <c r="F77" s="82">
        <v>4.6</v>
      </c>
      <c r="G77" s="81">
        <v>56</v>
      </c>
      <c r="H77" s="82">
        <v>5.8</v>
      </c>
      <c r="I77" s="8">
        <v>11</v>
      </c>
      <c r="J77" s="66"/>
    </row>
    <row r="78" spans="1:10" ht="15">
      <c r="A78" s="5" t="s">
        <v>1347</v>
      </c>
      <c r="B78" s="66" t="s">
        <v>335</v>
      </c>
      <c r="C78" s="185">
        <v>30</v>
      </c>
      <c r="D78" s="8">
        <v>0.9</v>
      </c>
      <c r="E78" s="8">
        <v>1.9</v>
      </c>
      <c r="F78" s="8">
        <v>2.4</v>
      </c>
      <c r="G78" s="81">
        <v>28</v>
      </c>
      <c r="H78" s="8">
        <v>2.8</v>
      </c>
      <c r="I78" s="8">
        <v>12</v>
      </c>
      <c r="J78" s="66"/>
    </row>
    <row r="79" spans="1:10" ht="15">
      <c r="A79" s="5" t="s">
        <v>1347</v>
      </c>
      <c r="B79" s="66" t="s">
        <v>335</v>
      </c>
      <c r="C79" s="185">
        <v>50</v>
      </c>
      <c r="D79" s="82">
        <v>1.5</v>
      </c>
      <c r="E79" s="82">
        <v>3.166666666666666</v>
      </c>
      <c r="F79" s="82">
        <v>4</v>
      </c>
      <c r="G79" s="81">
        <v>46.666666666666664</v>
      </c>
      <c r="H79" s="82">
        <v>4.666666666666666</v>
      </c>
      <c r="I79" s="8">
        <v>12</v>
      </c>
      <c r="J79" s="66"/>
    </row>
    <row r="80" spans="1:10" ht="15">
      <c r="A80" s="5" t="s">
        <v>1347</v>
      </c>
      <c r="B80" s="66" t="s">
        <v>335</v>
      </c>
      <c r="C80" s="185">
        <v>60</v>
      </c>
      <c r="D80" s="82">
        <v>1.8</v>
      </c>
      <c r="E80" s="82">
        <v>3.8</v>
      </c>
      <c r="F80" s="82">
        <v>4.8</v>
      </c>
      <c r="G80" s="81">
        <v>56</v>
      </c>
      <c r="H80" s="82">
        <v>5.6</v>
      </c>
      <c r="I80" s="8">
        <v>12</v>
      </c>
      <c r="J80" s="66"/>
    </row>
    <row r="81" spans="1:10" ht="15">
      <c r="A81" s="5" t="s">
        <v>1348</v>
      </c>
      <c r="B81" s="66" t="s">
        <v>336</v>
      </c>
      <c r="C81" s="185">
        <v>30</v>
      </c>
      <c r="D81" s="8">
        <v>0.2</v>
      </c>
      <c r="E81" s="8">
        <v>1.8</v>
      </c>
      <c r="F81" s="8">
        <v>0.7</v>
      </c>
      <c r="G81" s="81">
        <v>20</v>
      </c>
      <c r="H81" s="8">
        <v>2.9</v>
      </c>
      <c r="I81" s="8">
        <v>13</v>
      </c>
      <c r="J81" s="66"/>
    </row>
    <row r="82" spans="1:10" ht="15">
      <c r="A82" s="5"/>
      <c r="B82" s="66" t="s">
        <v>336</v>
      </c>
      <c r="C82" s="185">
        <v>50</v>
      </c>
      <c r="D82" s="82">
        <v>0.33333333333333337</v>
      </c>
      <c r="E82" s="82">
        <v>3</v>
      </c>
      <c r="F82" s="82">
        <v>1.1666666666666665</v>
      </c>
      <c r="G82" s="81">
        <v>33.33333333333333</v>
      </c>
      <c r="H82" s="82">
        <v>4.833333333333333</v>
      </c>
      <c r="I82" s="8">
        <v>13</v>
      </c>
      <c r="J82" s="66"/>
    </row>
    <row r="83" spans="1:10" ht="15">
      <c r="A83" s="22"/>
      <c r="B83" s="66" t="s">
        <v>336</v>
      </c>
      <c r="C83" s="185">
        <v>60</v>
      </c>
      <c r="D83" s="82">
        <v>0.4</v>
      </c>
      <c r="E83" s="82">
        <v>3.6</v>
      </c>
      <c r="F83" s="82">
        <v>1.4</v>
      </c>
      <c r="G83" s="81">
        <v>40</v>
      </c>
      <c r="H83" s="82">
        <v>5.8</v>
      </c>
      <c r="I83" s="8">
        <v>13</v>
      </c>
      <c r="J83" s="66"/>
    </row>
    <row r="84" spans="1:10" ht="15">
      <c r="A84" s="5" t="s">
        <v>1349</v>
      </c>
      <c r="B84" s="66" t="s">
        <v>148</v>
      </c>
      <c r="C84" s="185">
        <v>30</v>
      </c>
      <c r="D84" s="7">
        <v>0.3</v>
      </c>
      <c r="E84" s="7">
        <v>1.9</v>
      </c>
      <c r="F84" s="7">
        <v>1.4</v>
      </c>
      <c r="G84" s="7">
        <v>23.7</v>
      </c>
      <c r="H84" s="7">
        <v>6.1</v>
      </c>
      <c r="I84" s="8">
        <v>14</v>
      </c>
      <c r="J84" s="51" t="s">
        <v>1345</v>
      </c>
    </row>
    <row r="85" spans="1:10" ht="15">
      <c r="A85" s="5"/>
      <c r="B85" s="66" t="s">
        <v>148</v>
      </c>
      <c r="C85" s="185">
        <v>50</v>
      </c>
      <c r="D85" s="7">
        <v>0.5</v>
      </c>
      <c r="E85" s="23">
        <v>3.166666666666666</v>
      </c>
      <c r="F85" s="23">
        <v>2.333333333333333</v>
      </c>
      <c r="G85" s="7">
        <v>39.5</v>
      </c>
      <c r="H85" s="23">
        <v>10.166666666666666</v>
      </c>
      <c r="I85" s="8">
        <v>14</v>
      </c>
      <c r="J85" s="51" t="s">
        <v>1345</v>
      </c>
    </row>
    <row r="86" spans="1:10" ht="15">
      <c r="A86" s="22"/>
      <c r="B86" s="66" t="s">
        <v>148</v>
      </c>
      <c r="C86" s="185">
        <v>60</v>
      </c>
      <c r="D86" s="7">
        <v>0.6</v>
      </c>
      <c r="E86" s="7">
        <v>3.8</v>
      </c>
      <c r="F86" s="7">
        <v>2.8</v>
      </c>
      <c r="G86" s="7">
        <v>47.4</v>
      </c>
      <c r="H86" s="23">
        <v>12.2</v>
      </c>
      <c r="I86" s="8">
        <v>14</v>
      </c>
      <c r="J86" s="51" t="s">
        <v>1345</v>
      </c>
    </row>
    <row r="87" spans="1:10" ht="15">
      <c r="A87" s="5" t="s">
        <v>1350</v>
      </c>
      <c r="B87" s="66" t="s">
        <v>148</v>
      </c>
      <c r="C87" s="185">
        <v>30</v>
      </c>
      <c r="D87" s="7">
        <v>0.3</v>
      </c>
      <c r="E87" s="7">
        <v>1.8</v>
      </c>
      <c r="F87" s="23">
        <v>1</v>
      </c>
      <c r="G87" s="7">
        <v>22.1</v>
      </c>
      <c r="H87" s="23">
        <v>7.5</v>
      </c>
      <c r="I87" s="8">
        <v>14</v>
      </c>
      <c r="J87" s="51" t="s">
        <v>1346</v>
      </c>
    </row>
    <row r="88" spans="1:10" ht="15">
      <c r="A88" s="5"/>
      <c r="B88" s="66" t="s">
        <v>148</v>
      </c>
      <c r="C88" s="185">
        <v>50</v>
      </c>
      <c r="D88" s="7">
        <v>0.5</v>
      </c>
      <c r="E88" s="23">
        <v>3</v>
      </c>
      <c r="F88" s="7">
        <v>1.7</v>
      </c>
      <c r="G88" s="7">
        <v>36.8</v>
      </c>
      <c r="H88" s="23">
        <v>12.5</v>
      </c>
      <c r="I88" s="8">
        <v>14</v>
      </c>
      <c r="J88" s="51" t="s">
        <v>1346</v>
      </c>
    </row>
    <row r="89" spans="1:10" ht="15">
      <c r="A89" s="22"/>
      <c r="B89" s="66" t="s">
        <v>148</v>
      </c>
      <c r="C89" s="185">
        <v>60</v>
      </c>
      <c r="D89" s="7">
        <v>0.6</v>
      </c>
      <c r="E89" s="7">
        <v>3.6</v>
      </c>
      <c r="F89" s="23">
        <v>2</v>
      </c>
      <c r="G89" s="7">
        <v>44.2</v>
      </c>
      <c r="H89" s="23">
        <v>15</v>
      </c>
      <c r="I89" s="8">
        <v>14</v>
      </c>
      <c r="J89" s="51" t="s">
        <v>1346</v>
      </c>
    </row>
    <row r="90" spans="1:10" ht="15">
      <c r="A90" s="5" t="s">
        <v>1351</v>
      </c>
      <c r="B90" s="66" t="s">
        <v>147</v>
      </c>
      <c r="C90" s="185">
        <v>30</v>
      </c>
      <c r="D90" s="7">
        <v>0.3</v>
      </c>
      <c r="E90" s="7">
        <v>1.8</v>
      </c>
      <c r="F90" s="7">
        <v>0.9</v>
      </c>
      <c r="G90" s="7">
        <v>21.4</v>
      </c>
      <c r="H90" s="7">
        <v>5.7</v>
      </c>
      <c r="I90" s="8">
        <v>15</v>
      </c>
      <c r="J90" s="51" t="s">
        <v>1346</v>
      </c>
    </row>
    <row r="91" spans="1:10" ht="15">
      <c r="A91" s="5"/>
      <c r="B91" s="66" t="s">
        <v>147</v>
      </c>
      <c r="C91" s="185">
        <v>50</v>
      </c>
      <c r="D91" s="7">
        <v>0.5</v>
      </c>
      <c r="E91" s="23">
        <v>3</v>
      </c>
      <c r="F91" s="23">
        <v>1.5</v>
      </c>
      <c r="G91" s="23">
        <v>35.666666666666664</v>
      </c>
      <c r="H91" s="23">
        <v>9.5</v>
      </c>
      <c r="I91" s="8">
        <v>15</v>
      </c>
      <c r="J91" s="51" t="s">
        <v>1346</v>
      </c>
    </row>
    <row r="92" spans="1:10" ht="15">
      <c r="A92" s="22"/>
      <c r="B92" s="66" t="s">
        <v>147</v>
      </c>
      <c r="C92" s="185">
        <v>60</v>
      </c>
      <c r="D92" s="7">
        <v>0.6</v>
      </c>
      <c r="E92" s="7">
        <v>3.6</v>
      </c>
      <c r="F92" s="7">
        <v>1.8</v>
      </c>
      <c r="G92" s="7">
        <v>42.8</v>
      </c>
      <c r="H92" s="23">
        <v>11.4</v>
      </c>
      <c r="I92" s="8">
        <v>15</v>
      </c>
      <c r="J92" s="51" t="s">
        <v>1346</v>
      </c>
    </row>
    <row r="93" spans="1:10" ht="15">
      <c r="A93" s="5" t="s">
        <v>1353</v>
      </c>
      <c r="B93" s="66" t="s">
        <v>147</v>
      </c>
      <c r="C93" s="185">
        <v>30</v>
      </c>
      <c r="D93" s="7">
        <v>0.3</v>
      </c>
      <c r="E93" s="7">
        <v>1.8</v>
      </c>
      <c r="F93" s="23">
        <v>1.1</v>
      </c>
      <c r="G93" s="7">
        <v>22.3</v>
      </c>
      <c r="H93" s="23">
        <v>5</v>
      </c>
      <c r="I93" s="8">
        <v>15</v>
      </c>
      <c r="J93" s="51" t="s">
        <v>1345</v>
      </c>
    </row>
    <row r="94" spans="1:10" ht="15">
      <c r="A94" s="5"/>
      <c r="B94" s="66" t="s">
        <v>147</v>
      </c>
      <c r="C94" s="185">
        <v>50</v>
      </c>
      <c r="D94" s="7">
        <v>0.5</v>
      </c>
      <c r="E94" s="23">
        <v>3</v>
      </c>
      <c r="F94" s="7">
        <v>1.8</v>
      </c>
      <c r="G94" s="7">
        <v>37.2</v>
      </c>
      <c r="H94" s="23">
        <v>8.3</v>
      </c>
      <c r="I94" s="8">
        <v>15</v>
      </c>
      <c r="J94" s="51" t="s">
        <v>1345</v>
      </c>
    </row>
    <row r="95" spans="1:10" ht="15">
      <c r="A95" s="22"/>
      <c r="B95" s="66" t="s">
        <v>147</v>
      </c>
      <c r="C95" s="185">
        <v>60</v>
      </c>
      <c r="D95" s="7">
        <v>0.6</v>
      </c>
      <c r="E95" s="7">
        <v>3.6</v>
      </c>
      <c r="F95" s="23">
        <v>2.2</v>
      </c>
      <c r="G95" s="7">
        <v>44.6</v>
      </c>
      <c r="H95" s="23">
        <v>10</v>
      </c>
      <c r="I95" s="8">
        <v>15</v>
      </c>
      <c r="J95" s="51" t="s">
        <v>1345</v>
      </c>
    </row>
    <row r="96" spans="1:10" ht="15">
      <c r="A96" s="22"/>
      <c r="B96" s="66" t="s">
        <v>337</v>
      </c>
      <c r="C96" s="185">
        <v>30</v>
      </c>
      <c r="D96" s="8">
        <v>0.4</v>
      </c>
      <c r="E96" s="8">
        <v>1.6</v>
      </c>
      <c r="F96" s="8">
        <v>1.9</v>
      </c>
      <c r="G96" s="81">
        <v>23.25</v>
      </c>
      <c r="H96" s="8">
        <v>5.6</v>
      </c>
      <c r="I96" s="8">
        <v>16</v>
      </c>
      <c r="J96" s="66"/>
    </row>
    <row r="97" spans="1:10" ht="15">
      <c r="A97" s="22"/>
      <c r="B97" s="66" t="s">
        <v>337</v>
      </c>
      <c r="C97" s="185">
        <v>50</v>
      </c>
      <c r="D97" s="82">
        <v>0.6666666666666667</v>
      </c>
      <c r="E97" s="82">
        <v>2.666666666666667</v>
      </c>
      <c r="F97" s="82">
        <v>3.166666666666666</v>
      </c>
      <c r="G97" s="81">
        <v>38.75</v>
      </c>
      <c r="H97" s="82">
        <v>9.333333333333332</v>
      </c>
      <c r="I97" s="8">
        <v>16</v>
      </c>
      <c r="J97" s="66"/>
    </row>
    <row r="98" spans="1:10" ht="15">
      <c r="A98" s="22"/>
      <c r="B98" s="66" t="s">
        <v>337</v>
      </c>
      <c r="C98" s="185">
        <v>60</v>
      </c>
      <c r="D98" s="82">
        <v>0.8</v>
      </c>
      <c r="E98" s="82">
        <v>3.2</v>
      </c>
      <c r="F98" s="82">
        <v>3.8</v>
      </c>
      <c r="G98" s="81">
        <v>46.5</v>
      </c>
      <c r="H98" s="82">
        <v>11.2</v>
      </c>
      <c r="I98" s="8">
        <v>16</v>
      </c>
      <c r="J98" s="66"/>
    </row>
    <row r="99" spans="1:10" ht="15">
      <c r="A99" s="5" t="s">
        <v>1355</v>
      </c>
      <c r="B99" s="66" t="s">
        <v>338</v>
      </c>
      <c r="C99" s="185">
        <v>30</v>
      </c>
      <c r="D99" s="8">
        <v>0.3</v>
      </c>
      <c r="E99" s="8">
        <v>1.6</v>
      </c>
      <c r="F99" s="8">
        <v>1.6</v>
      </c>
      <c r="G99" s="81">
        <v>21.4</v>
      </c>
      <c r="H99" s="8">
        <v>3.8</v>
      </c>
      <c r="I99" s="8">
        <v>17</v>
      </c>
      <c r="J99" s="66"/>
    </row>
    <row r="100" spans="1:10" ht="15">
      <c r="A100" s="5"/>
      <c r="B100" s="66" t="s">
        <v>338</v>
      </c>
      <c r="C100" s="185">
        <v>50</v>
      </c>
      <c r="D100" s="82">
        <v>0.5</v>
      </c>
      <c r="E100" s="82">
        <v>2.666666666666667</v>
      </c>
      <c r="F100" s="82">
        <v>2.666666666666667</v>
      </c>
      <c r="G100" s="81">
        <v>35.666666666666664</v>
      </c>
      <c r="H100" s="82">
        <v>6.333333333333332</v>
      </c>
      <c r="I100" s="8">
        <v>17</v>
      </c>
      <c r="J100" s="66"/>
    </row>
    <row r="101" spans="1:10" ht="15">
      <c r="A101" s="22"/>
      <c r="B101" s="66" t="s">
        <v>338</v>
      </c>
      <c r="C101" s="185">
        <v>60</v>
      </c>
      <c r="D101" s="82">
        <v>0.6</v>
      </c>
      <c r="E101" s="82">
        <v>3.2</v>
      </c>
      <c r="F101" s="82">
        <v>3.2</v>
      </c>
      <c r="G101" s="81">
        <v>42.8</v>
      </c>
      <c r="H101" s="82">
        <v>7.6</v>
      </c>
      <c r="I101" s="8">
        <v>17</v>
      </c>
      <c r="J101" s="66"/>
    </row>
    <row r="102" spans="1:10" ht="15">
      <c r="A102" s="5" t="s">
        <v>1357</v>
      </c>
      <c r="B102" s="66" t="s">
        <v>339</v>
      </c>
      <c r="C102" s="185">
        <v>30</v>
      </c>
      <c r="D102" s="8">
        <v>0.4</v>
      </c>
      <c r="E102" s="8">
        <v>1.6</v>
      </c>
      <c r="F102" s="8">
        <v>2.6</v>
      </c>
      <c r="G102" s="81">
        <v>27</v>
      </c>
      <c r="H102" s="8">
        <v>4.2</v>
      </c>
      <c r="I102" s="8">
        <v>18</v>
      </c>
      <c r="J102" s="66"/>
    </row>
    <row r="103" spans="1:10" ht="15">
      <c r="A103" s="5"/>
      <c r="B103" s="66" t="s">
        <v>339</v>
      </c>
      <c r="C103" s="185">
        <v>50</v>
      </c>
      <c r="D103" s="82">
        <v>0.6666666666666667</v>
      </c>
      <c r="E103" s="82">
        <v>2.666666666666667</v>
      </c>
      <c r="F103" s="82">
        <v>4.333333333333334</v>
      </c>
      <c r="G103" s="81">
        <v>45</v>
      </c>
      <c r="H103" s="82">
        <v>7</v>
      </c>
      <c r="I103" s="8">
        <v>18</v>
      </c>
      <c r="J103" s="66"/>
    </row>
    <row r="104" spans="1:10" ht="15">
      <c r="A104" s="22"/>
      <c r="B104" s="66" t="s">
        <v>339</v>
      </c>
      <c r="C104" s="185">
        <v>60</v>
      </c>
      <c r="D104" s="82">
        <v>0.8</v>
      </c>
      <c r="E104" s="82">
        <v>3.2</v>
      </c>
      <c r="F104" s="82">
        <v>5.2</v>
      </c>
      <c r="G104" s="81">
        <v>54</v>
      </c>
      <c r="H104" s="82">
        <v>8.4</v>
      </c>
      <c r="I104" s="8">
        <v>18</v>
      </c>
      <c r="J104" s="66"/>
    </row>
    <row r="105" spans="1:10" ht="15">
      <c r="A105" s="5" t="s">
        <v>1358</v>
      </c>
      <c r="B105" s="66" t="s">
        <v>1352</v>
      </c>
      <c r="C105" s="185">
        <v>30</v>
      </c>
      <c r="D105" s="8">
        <v>0.3</v>
      </c>
      <c r="E105" s="8">
        <v>1.5</v>
      </c>
      <c r="F105" s="8">
        <v>0.8</v>
      </c>
      <c r="G105" s="81">
        <v>18</v>
      </c>
      <c r="H105" s="8">
        <v>1.7</v>
      </c>
      <c r="I105" s="8">
        <v>19</v>
      </c>
      <c r="J105" s="66"/>
    </row>
    <row r="106" spans="1:10" ht="15">
      <c r="A106" s="5"/>
      <c r="B106" s="66" t="s">
        <v>1352</v>
      </c>
      <c r="C106" s="185">
        <v>50</v>
      </c>
      <c r="D106" s="82">
        <v>0.5</v>
      </c>
      <c r="E106" s="82">
        <v>2.5</v>
      </c>
      <c r="F106" s="82">
        <v>1.3333333333333335</v>
      </c>
      <c r="G106" s="81">
        <v>30</v>
      </c>
      <c r="H106" s="82">
        <v>2.833333333333333</v>
      </c>
      <c r="I106" s="8">
        <v>19</v>
      </c>
      <c r="J106" s="66"/>
    </row>
    <row r="107" spans="1:10" ht="15">
      <c r="A107" s="22"/>
      <c r="B107" s="66" t="s">
        <v>1352</v>
      </c>
      <c r="C107" s="185">
        <v>60</v>
      </c>
      <c r="D107" s="82">
        <v>0.6</v>
      </c>
      <c r="E107" s="82">
        <v>3</v>
      </c>
      <c r="F107" s="82">
        <v>1.6</v>
      </c>
      <c r="G107" s="81">
        <v>36</v>
      </c>
      <c r="H107" s="82">
        <v>3.4</v>
      </c>
      <c r="I107" s="8">
        <v>19</v>
      </c>
      <c r="J107" s="66"/>
    </row>
    <row r="108" spans="1:10" ht="15">
      <c r="A108" s="5" t="s">
        <v>1359</v>
      </c>
      <c r="B108" s="66" t="s">
        <v>146</v>
      </c>
      <c r="C108" s="185">
        <v>30</v>
      </c>
      <c r="D108" s="7">
        <v>0.4</v>
      </c>
      <c r="E108" s="7">
        <v>1.5</v>
      </c>
      <c r="F108" s="7">
        <v>2.6</v>
      </c>
      <c r="G108" s="7">
        <v>25.8</v>
      </c>
      <c r="H108" s="7">
        <v>10.5</v>
      </c>
      <c r="I108" s="8">
        <v>20</v>
      </c>
      <c r="J108" s="51" t="s">
        <v>1346</v>
      </c>
    </row>
    <row r="109" spans="1:10" ht="15">
      <c r="A109" s="5"/>
      <c r="B109" s="66" t="s">
        <v>146</v>
      </c>
      <c r="C109" s="185">
        <v>50</v>
      </c>
      <c r="D109" s="23">
        <v>0.6666666666666667</v>
      </c>
      <c r="E109" s="23">
        <v>2.5</v>
      </c>
      <c r="F109" s="23">
        <v>4.333333333333334</v>
      </c>
      <c r="G109" s="23">
        <v>43</v>
      </c>
      <c r="H109" s="23">
        <v>17.5</v>
      </c>
      <c r="I109" s="8">
        <v>20</v>
      </c>
      <c r="J109" s="51" t="s">
        <v>1346</v>
      </c>
    </row>
    <row r="110" spans="1:10" ht="15">
      <c r="A110" s="22"/>
      <c r="B110" s="66" t="s">
        <v>146</v>
      </c>
      <c r="C110" s="185">
        <v>60</v>
      </c>
      <c r="D110" s="7">
        <v>0.8</v>
      </c>
      <c r="E110" s="7">
        <v>3</v>
      </c>
      <c r="F110" s="7">
        <v>5.2</v>
      </c>
      <c r="G110" s="7">
        <v>51.6</v>
      </c>
      <c r="H110" s="23">
        <v>21</v>
      </c>
      <c r="I110" s="8">
        <v>20</v>
      </c>
      <c r="J110" s="51" t="s">
        <v>1346</v>
      </c>
    </row>
    <row r="111" spans="1:10" ht="15">
      <c r="A111" s="5" t="s">
        <v>1360</v>
      </c>
      <c r="B111" s="66" t="s">
        <v>145</v>
      </c>
      <c r="C111" s="185">
        <v>30</v>
      </c>
      <c r="D111" s="7">
        <v>0.4</v>
      </c>
      <c r="E111" s="7">
        <v>1.5</v>
      </c>
      <c r="F111" s="23">
        <v>2.7</v>
      </c>
      <c r="G111" s="7">
        <v>26.2</v>
      </c>
      <c r="H111" s="23">
        <v>9.7</v>
      </c>
      <c r="I111" s="8">
        <v>20</v>
      </c>
      <c r="J111" s="51" t="s">
        <v>1354</v>
      </c>
    </row>
    <row r="112" spans="1:10" ht="15">
      <c r="A112" s="5"/>
      <c r="B112" s="66" t="s">
        <v>145</v>
      </c>
      <c r="C112" s="185">
        <v>50</v>
      </c>
      <c r="D112" s="23">
        <v>0.6666666666666667</v>
      </c>
      <c r="E112" s="23">
        <v>2.5</v>
      </c>
      <c r="F112" s="7">
        <v>4.5</v>
      </c>
      <c r="G112" s="23">
        <v>43.666666666666664</v>
      </c>
      <c r="H112" s="23">
        <v>16.166666666666664</v>
      </c>
      <c r="I112" s="8">
        <v>20</v>
      </c>
      <c r="J112" s="51" t="s">
        <v>1354</v>
      </c>
    </row>
    <row r="113" spans="1:10" ht="15">
      <c r="A113" s="22"/>
      <c r="B113" s="66" t="s">
        <v>145</v>
      </c>
      <c r="C113" s="185">
        <v>60</v>
      </c>
      <c r="D113" s="7">
        <v>0.8</v>
      </c>
      <c r="E113" s="7">
        <v>3</v>
      </c>
      <c r="F113" s="23">
        <v>5.4</v>
      </c>
      <c r="G113" s="7">
        <v>52.4</v>
      </c>
      <c r="H113" s="23">
        <v>19.4</v>
      </c>
      <c r="I113" s="8">
        <v>20</v>
      </c>
      <c r="J113" s="51" t="s">
        <v>1354</v>
      </c>
    </row>
    <row r="114" spans="1:10" ht="15">
      <c r="A114" s="5" t="s">
        <v>1362</v>
      </c>
      <c r="B114" s="66" t="s">
        <v>1356</v>
      </c>
      <c r="C114" s="185">
        <v>30</v>
      </c>
      <c r="D114" s="8">
        <v>0.4</v>
      </c>
      <c r="E114" s="8">
        <v>1.6</v>
      </c>
      <c r="F114" s="8">
        <v>2.6</v>
      </c>
      <c r="G114" s="81">
        <v>26</v>
      </c>
      <c r="H114" s="8">
        <v>3.6</v>
      </c>
      <c r="I114" s="8">
        <v>22</v>
      </c>
      <c r="J114" s="66"/>
    </row>
    <row r="115" spans="1:10" ht="15">
      <c r="A115" s="5"/>
      <c r="B115" s="66" t="s">
        <v>1356</v>
      </c>
      <c r="C115" s="185">
        <v>50</v>
      </c>
      <c r="D115" s="82">
        <v>0.6666666666666667</v>
      </c>
      <c r="E115" s="82">
        <v>2.666666666666667</v>
      </c>
      <c r="F115" s="82">
        <v>4.333333333333334</v>
      </c>
      <c r="G115" s="81">
        <v>43.333333333333336</v>
      </c>
      <c r="H115" s="82">
        <v>6</v>
      </c>
      <c r="I115" s="8">
        <v>22</v>
      </c>
      <c r="J115" s="66"/>
    </row>
    <row r="116" spans="1:10" ht="15">
      <c r="A116" s="22"/>
      <c r="B116" s="66" t="s">
        <v>1356</v>
      </c>
      <c r="C116" s="185">
        <v>60</v>
      </c>
      <c r="D116" s="82">
        <v>0.8</v>
      </c>
      <c r="E116" s="82">
        <v>3.2</v>
      </c>
      <c r="F116" s="82">
        <v>5.2</v>
      </c>
      <c r="G116" s="81">
        <v>52</v>
      </c>
      <c r="H116" s="82">
        <v>7.2</v>
      </c>
      <c r="I116" s="8">
        <v>22</v>
      </c>
      <c r="J116" s="66"/>
    </row>
    <row r="117" spans="1:10" ht="15">
      <c r="A117" s="5" t="s">
        <v>1364</v>
      </c>
      <c r="B117" s="66" t="s">
        <v>341</v>
      </c>
      <c r="C117" s="185">
        <v>30</v>
      </c>
      <c r="D117" s="8">
        <v>0.5</v>
      </c>
      <c r="E117" s="8">
        <v>1.3</v>
      </c>
      <c r="F117" s="8">
        <v>3.8</v>
      </c>
      <c r="G117" s="81">
        <v>28.9</v>
      </c>
      <c r="H117" s="8">
        <v>5.6</v>
      </c>
      <c r="I117" s="8">
        <v>23</v>
      </c>
      <c r="J117" s="66"/>
    </row>
    <row r="118" spans="1:10" ht="15">
      <c r="A118" s="5"/>
      <c r="B118" s="66" t="s">
        <v>341</v>
      </c>
      <c r="C118" s="185">
        <v>50</v>
      </c>
      <c r="D118" s="82">
        <v>0.8333333333333334</v>
      </c>
      <c r="E118" s="82">
        <v>2.166666666666667</v>
      </c>
      <c r="F118" s="82">
        <v>6.333333333333332</v>
      </c>
      <c r="G118" s="81">
        <v>48.166666666666664</v>
      </c>
      <c r="H118" s="82">
        <v>9.333333333333332</v>
      </c>
      <c r="I118" s="8">
        <v>23</v>
      </c>
      <c r="J118" s="66"/>
    </row>
    <row r="119" spans="1:10" ht="15">
      <c r="A119" s="22"/>
      <c r="B119" s="66" t="s">
        <v>341</v>
      </c>
      <c r="C119" s="185">
        <v>60</v>
      </c>
      <c r="D119" s="82">
        <v>1</v>
      </c>
      <c r="E119" s="82">
        <v>2.6</v>
      </c>
      <c r="F119" s="82">
        <v>7.6</v>
      </c>
      <c r="G119" s="81">
        <v>57.8</v>
      </c>
      <c r="H119" s="82">
        <v>11.2</v>
      </c>
      <c r="I119" s="8">
        <v>23</v>
      </c>
      <c r="J119" s="66"/>
    </row>
    <row r="120" spans="1:10" ht="15">
      <c r="A120" s="5" t="s">
        <v>1365</v>
      </c>
      <c r="B120" s="66" t="s">
        <v>342</v>
      </c>
      <c r="C120" s="185">
        <v>30</v>
      </c>
      <c r="D120" s="8">
        <v>0.5</v>
      </c>
      <c r="E120" s="8">
        <v>1.6</v>
      </c>
      <c r="F120" s="8">
        <v>3.4</v>
      </c>
      <c r="G120" s="81">
        <v>30</v>
      </c>
      <c r="H120" s="8">
        <v>7.2</v>
      </c>
      <c r="I120" s="8">
        <v>24</v>
      </c>
      <c r="J120" s="66"/>
    </row>
    <row r="121" spans="1:10" ht="15">
      <c r="A121" s="5"/>
      <c r="B121" s="66" t="s">
        <v>342</v>
      </c>
      <c r="C121" s="185">
        <v>50</v>
      </c>
      <c r="D121" s="82">
        <v>0.8333333333333334</v>
      </c>
      <c r="E121" s="82">
        <v>2.666666666666667</v>
      </c>
      <c r="F121" s="82">
        <v>5.666666666666666</v>
      </c>
      <c r="G121" s="81">
        <v>50</v>
      </c>
      <c r="H121" s="82">
        <v>12</v>
      </c>
      <c r="I121" s="8">
        <v>24</v>
      </c>
      <c r="J121" s="66"/>
    </row>
    <row r="122" spans="1:10" ht="15">
      <c r="A122" s="22"/>
      <c r="B122" s="66" t="s">
        <v>342</v>
      </c>
      <c r="C122" s="185">
        <v>60</v>
      </c>
      <c r="D122" s="82">
        <v>1</v>
      </c>
      <c r="E122" s="82">
        <v>3.2</v>
      </c>
      <c r="F122" s="82">
        <v>6.8</v>
      </c>
      <c r="G122" s="81">
        <v>60</v>
      </c>
      <c r="H122" s="82">
        <v>14.4</v>
      </c>
      <c r="I122" s="8">
        <v>24</v>
      </c>
      <c r="J122" s="66"/>
    </row>
    <row r="123" spans="1:10" ht="15">
      <c r="A123" s="22"/>
      <c r="B123" s="66" t="s">
        <v>343</v>
      </c>
      <c r="C123" s="185">
        <v>30</v>
      </c>
      <c r="D123" s="8">
        <v>0.6</v>
      </c>
      <c r="E123" s="8">
        <v>1.6</v>
      </c>
      <c r="F123" s="8">
        <v>2.9</v>
      </c>
      <c r="G123" s="81">
        <v>28.3</v>
      </c>
      <c r="H123" s="8">
        <v>4.7</v>
      </c>
      <c r="I123" s="8">
        <v>25</v>
      </c>
      <c r="J123" s="66"/>
    </row>
    <row r="124" spans="1:10" ht="15">
      <c r="A124" s="22"/>
      <c r="B124" s="66" t="s">
        <v>343</v>
      </c>
      <c r="C124" s="185">
        <v>50</v>
      </c>
      <c r="D124" s="82">
        <v>1</v>
      </c>
      <c r="E124" s="82">
        <v>2.666666666666667</v>
      </c>
      <c r="F124" s="82">
        <v>4.833333333333333</v>
      </c>
      <c r="G124" s="81">
        <v>47.16666666666667</v>
      </c>
      <c r="H124" s="82">
        <v>7.833333333333334</v>
      </c>
      <c r="I124" s="8">
        <v>25</v>
      </c>
      <c r="J124" s="66"/>
    </row>
    <row r="125" spans="1:10" ht="15">
      <c r="A125" s="22"/>
      <c r="B125" s="66" t="s">
        <v>343</v>
      </c>
      <c r="C125" s="185">
        <v>60</v>
      </c>
      <c r="D125" s="82">
        <v>1.2</v>
      </c>
      <c r="E125" s="82">
        <v>3.2</v>
      </c>
      <c r="F125" s="82">
        <v>5.8</v>
      </c>
      <c r="G125" s="81">
        <v>56.6</v>
      </c>
      <c r="H125" s="82">
        <v>9.4</v>
      </c>
      <c r="I125" s="8">
        <v>25</v>
      </c>
      <c r="J125" s="66"/>
    </row>
    <row r="126" spans="1:10" ht="15">
      <c r="A126" s="5" t="s">
        <v>1368</v>
      </c>
      <c r="B126" s="66" t="s">
        <v>1361</v>
      </c>
      <c r="C126" s="185">
        <v>30</v>
      </c>
      <c r="D126" s="8">
        <v>0.5</v>
      </c>
      <c r="E126" s="8">
        <v>1.6</v>
      </c>
      <c r="F126" s="8">
        <v>5.9</v>
      </c>
      <c r="G126" s="81">
        <v>39.5</v>
      </c>
      <c r="H126" s="8">
        <v>2.6</v>
      </c>
      <c r="I126" s="8">
        <v>28</v>
      </c>
      <c r="J126" s="66"/>
    </row>
    <row r="127" spans="1:10" ht="15">
      <c r="A127" s="5"/>
      <c r="B127" s="66" t="s">
        <v>1361</v>
      </c>
      <c r="C127" s="185">
        <v>50</v>
      </c>
      <c r="D127" s="82">
        <v>0.8333333333333334</v>
      </c>
      <c r="E127" s="82">
        <v>2.666666666666667</v>
      </c>
      <c r="F127" s="82">
        <v>9.833333333333334</v>
      </c>
      <c r="G127" s="81">
        <v>65.83333333333333</v>
      </c>
      <c r="H127" s="82">
        <v>4.333333333333334</v>
      </c>
      <c r="I127" s="8">
        <v>28</v>
      </c>
      <c r="J127" s="66"/>
    </row>
    <row r="128" spans="1:10" ht="15">
      <c r="A128" s="22"/>
      <c r="B128" s="66" t="s">
        <v>1361</v>
      </c>
      <c r="C128" s="185">
        <v>60</v>
      </c>
      <c r="D128" s="82">
        <v>1</v>
      </c>
      <c r="E128" s="82">
        <v>3.2</v>
      </c>
      <c r="F128" s="82">
        <v>11.8</v>
      </c>
      <c r="G128" s="81">
        <v>79</v>
      </c>
      <c r="H128" s="82">
        <v>5.2</v>
      </c>
      <c r="I128" s="8">
        <v>28</v>
      </c>
      <c r="J128" s="66"/>
    </row>
    <row r="129" spans="1:10" ht="15">
      <c r="A129" s="5" t="s">
        <v>1369</v>
      </c>
      <c r="B129" s="66" t="s">
        <v>1363</v>
      </c>
      <c r="C129" s="185">
        <v>30</v>
      </c>
      <c r="D129" s="8">
        <v>0.3</v>
      </c>
      <c r="E129" s="8">
        <v>1.5</v>
      </c>
      <c r="F129" s="8">
        <v>2.1</v>
      </c>
      <c r="G129" s="81">
        <v>24</v>
      </c>
      <c r="H129" s="8">
        <v>3.1</v>
      </c>
      <c r="I129" s="8">
        <v>29</v>
      </c>
      <c r="J129" s="66"/>
    </row>
    <row r="130" spans="1:10" ht="15">
      <c r="A130" s="5"/>
      <c r="B130" s="66" t="s">
        <v>1363</v>
      </c>
      <c r="C130" s="185">
        <v>50</v>
      </c>
      <c r="D130" s="82">
        <v>0.5</v>
      </c>
      <c r="E130" s="82">
        <v>2.5</v>
      </c>
      <c r="F130" s="82">
        <v>3.5</v>
      </c>
      <c r="G130" s="81">
        <v>40</v>
      </c>
      <c r="H130" s="82">
        <v>5.166666666666667</v>
      </c>
      <c r="I130" s="8">
        <v>29</v>
      </c>
      <c r="J130" s="66"/>
    </row>
    <row r="131" spans="1:10" ht="15">
      <c r="A131" s="22"/>
      <c r="B131" s="66" t="s">
        <v>1363</v>
      </c>
      <c r="C131" s="185">
        <v>60</v>
      </c>
      <c r="D131" s="82">
        <v>0.6</v>
      </c>
      <c r="E131" s="82">
        <v>3</v>
      </c>
      <c r="F131" s="82">
        <v>4.2</v>
      </c>
      <c r="G131" s="81">
        <v>48</v>
      </c>
      <c r="H131" s="82">
        <v>6.2</v>
      </c>
      <c r="I131" s="8">
        <v>29</v>
      </c>
      <c r="J131" s="66"/>
    </row>
    <row r="132" spans="1:10" ht="15">
      <c r="A132" s="5" t="s">
        <v>1370</v>
      </c>
      <c r="B132" s="66" t="s">
        <v>344</v>
      </c>
      <c r="C132" s="185">
        <v>30</v>
      </c>
      <c r="D132" s="8">
        <v>0.3</v>
      </c>
      <c r="E132" s="8">
        <v>0.1</v>
      </c>
      <c r="F132" s="8">
        <v>8.7</v>
      </c>
      <c r="G132" s="81">
        <v>37.3</v>
      </c>
      <c r="H132" s="8">
        <v>2.2</v>
      </c>
      <c r="I132" s="8">
        <v>30</v>
      </c>
      <c r="J132" s="66"/>
    </row>
    <row r="133" spans="1:10" ht="15">
      <c r="A133" s="5"/>
      <c r="B133" s="66" t="s">
        <v>344</v>
      </c>
      <c r="C133" s="185">
        <v>50</v>
      </c>
      <c r="D133" s="82">
        <v>0.5</v>
      </c>
      <c r="E133" s="82">
        <v>0.16666666666666669</v>
      </c>
      <c r="F133" s="82">
        <v>14.5</v>
      </c>
      <c r="G133" s="81">
        <v>62.16666666666666</v>
      </c>
      <c r="H133" s="82">
        <v>3.6666666666666665</v>
      </c>
      <c r="I133" s="8">
        <v>30</v>
      </c>
      <c r="J133" s="66"/>
    </row>
    <row r="134" spans="1:10" ht="15">
      <c r="A134" s="22"/>
      <c r="B134" s="66" t="s">
        <v>344</v>
      </c>
      <c r="C134" s="185">
        <v>60</v>
      </c>
      <c r="D134" s="82">
        <v>0.6</v>
      </c>
      <c r="E134" s="82">
        <v>0.2</v>
      </c>
      <c r="F134" s="82">
        <v>17.4</v>
      </c>
      <c r="G134" s="81">
        <v>74.6</v>
      </c>
      <c r="H134" s="82">
        <v>4.4</v>
      </c>
      <c r="I134" s="8">
        <v>30</v>
      </c>
      <c r="J134" s="66"/>
    </row>
    <row r="135" spans="1:10" ht="15">
      <c r="A135" s="5" t="s">
        <v>1371</v>
      </c>
      <c r="B135" s="66" t="s">
        <v>345</v>
      </c>
      <c r="C135" s="185">
        <v>30</v>
      </c>
      <c r="D135" s="7">
        <v>1.4</v>
      </c>
      <c r="E135" s="7">
        <v>2.9</v>
      </c>
      <c r="F135" s="7">
        <v>2.1</v>
      </c>
      <c r="G135" s="23">
        <v>40</v>
      </c>
      <c r="H135" s="7">
        <v>2.5</v>
      </c>
      <c r="I135" s="8">
        <v>31</v>
      </c>
      <c r="J135" s="51" t="s">
        <v>1366</v>
      </c>
    </row>
    <row r="136" spans="1:10" ht="15">
      <c r="A136" s="5"/>
      <c r="B136" s="66" t="s">
        <v>345</v>
      </c>
      <c r="C136" s="185">
        <v>50</v>
      </c>
      <c r="D136" s="23">
        <v>2.333333333333333</v>
      </c>
      <c r="E136" s="23">
        <v>4.833333333333333</v>
      </c>
      <c r="F136" s="23">
        <v>3.5</v>
      </c>
      <c r="G136" s="23">
        <v>66.66666666666666</v>
      </c>
      <c r="H136" s="23">
        <v>4.166666666666666</v>
      </c>
      <c r="I136" s="8">
        <v>31</v>
      </c>
      <c r="J136" s="51" t="s">
        <v>1366</v>
      </c>
    </row>
    <row r="137" spans="1:10" ht="15">
      <c r="A137" s="22"/>
      <c r="B137" s="66" t="s">
        <v>345</v>
      </c>
      <c r="C137" s="185">
        <v>60</v>
      </c>
      <c r="D137" s="7">
        <v>2.8</v>
      </c>
      <c r="E137" s="7">
        <v>5.8</v>
      </c>
      <c r="F137" s="7">
        <v>4.2</v>
      </c>
      <c r="G137" s="23">
        <v>80</v>
      </c>
      <c r="H137" s="23">
        <v>5</v>
      </c>
      <c r="I137" s="8">
        <v>31</v>
      </c>
      <c r="J137" s="51" t="s">
        <v>1366</v>
      </c>
    </row>
    <row r="138" spans="1:10" ht="15">
      <c r="A138" s="5" t="s">
        <v>1373</v>
      </c>
      <c r="B138" s="66" t="s">
        <v>345</v>
      </c>
      <c r="C138" s="185">
        <v>30</v>
      </c>
      <c r="D138" s="7">
        <v>1.5</v>
      </c>
      <c r="E138" s="7">
        <v>2.7</v>
      </c>
      <c r="F138" s="23">
        <v>2.1</v>
      </c>
      <c r="G138" s="23">
        <v>39</v>
      </c>
      <c r="H138" s="23">
        <v>2.5</v>
      </c>
      <c r="I138" s="8">
        <v>31</v>
      </c>
      <c r="J138" s="51" t="s">
        <v>1367</v>
      </c>
    </row>
    <row r="139" spans="1:10" ht="15">
      <c r="A139" s="5"/>
      <c r="B139" s="66" t="s">
        <v>345</v>
      </c>
      <c r="C139" s="185">
        <v>50</v>
      </c>
      <c r="D139" s="7">
        <v>2.5</v>
      </c>
      <c r="E139" s="23">
        <v>4.5</v>
      </c>
      <c r="F139" s="23">
        <v>3.5</v>
      </c>
      <c r="G139" s="23">
        <v>65</v>
      </c>
      <c r="H139" s="23">
        <v>4.166666666666666</v>
      </c>
      <c r="I139" s="8">
        <v>31</v>
      </c>
      <c r="J139" s="51" t="s">
        <v>1367</v>
      </c>
    </row>
    <row r="140" spans="1:10" ht="15">
      <c r="A140" s="22"/>
      <c r="B140" s="66" t="s">
        <v>345</v>
      </c>
      <c r="C140" s="185">
        <v>60</v>
      </c>
      <c r="D140" s="23">
        <v>3</v>
      </c>
      <c r="E140" s="7">
        <v>5.4</v>
      </c>
      <c r="F140" s="23">
        <v>4.2</v>
      </c>
      <c r="G140" s="7">
        <v>78</v>
      </c>
      <c r="H140" s="23">
        <v>5</v>
      </c>
      <c r="I140" s="8">
        <v>31</v>
      </c>
      <c r="J140" s="51" t="s">
        <v>1367</v>
      </c>
    </row>
    <row r="141" spans="1:10" ht="15">
      <c r="A141" s="5" t="s">
        <v>1375</v>
      </c>
      <c r="B141" s="66" t="s">
        <v>290</v>
      </c>
      <c r="C141" s="185">
        <v>30</v>
      </c>
      <c r="D141" s="8">
        <v>0.5</v>
      </c>
      <c r="E141" s="8">
        <v>1.8</v>
      </c>
      <c r="F141" s="8">
        <v>4.1</v>
      </c>
      <c r="G141" s="81">
        <v>35</v>
      </c>
      <c r="H141" s="8">
        <v>2.3</v>
      </c>
      <c r="I141" s="8">
        <v>32</v>
      </c>
      <c r="J141" s="66"/>
    </row>
    <row r="142" spans="1:10" ht="15">
      <c r="A142" s="5"/>
      <c r="B142" s="66" t="s">
        <v>290</v>
      </c>
      <c r="C142" s="185">
        <v>50</v>
      </c>
      <c r="D142" s="82">
        <v>0.8333333333333334</v>
      </c>
      <c r="E142" s="82">
        <v>3</v>
      </c>
      <c r="F142" s="82">
        <v>6.833333333333333</v>
      </c>
      <c r="G142" s="81">
        <v>58.333333333333336</v>
      </c>
      <c r="H142" s="82">
        <v>3.833333333333333</v>
      </c>
      <c r="I142" s="8">
        <v>32</v>
      </c>
      <c r="J142" s="66"/>
    </row>
    <row r="143" spans="1:10" ht="15">
      <c r="A143" s="22"/>
      <c r="B143" s="66" t="s">
        <v>290</v>
      </c>
      <c r="C143" s="185">
        <v>60</v>
      </c>
      <c r="D143" s="82">
        <v>1</v>
      </c>
      <c r="E143" s="82">
        <v>3.6</v>
      </c>
      <c r="F143" s="82">
        <v>8.2</v>
      </c>
      <c r="G143" s="81">
        <v>70</v>
      </c>
      <c r="H143" s="82">
        <v>4.6</v>
      </c>
      <c r="I143" s="8">
        <v>32</v>
      </c>
      <c r="J143" s="66"/>
    </row>
    <row r="144" spans="1:10" ht="15">
      <c r="A144" s="5" t="s">
        <v>1377</v>
      </c>
      <c r="B144" s="66" t="s">
        <v>346</v>
      </c>
      <c r="C144" s="185">
        <v>30</v>
      </c>
      <c r="D144" s="8">
        <v>0.4</v>
      </c>
      <c r="E144" s="8">
        <v>1.8</v>
      </c>
      <c r="F144" s="8">
        <v>2.5</v>
      </c>
      <c r="G144" s="81">
        <v>28</v>
      </c>
      <c r="H144" s="8">
        <v>2.9</v>
      </c>
      <c r="I144" s="8">
        <v>33</v>
      </c>
      <c r="J144" s="66"/>
    </row>
    <row r="145" spans="1:10" ht="15">
      <c r="A145" s="5"/>
      <c r="B145" s="66" t="s">
        <v>346</v>
      </c>
      <c r="C145" s="185">
        <v>50</v>
      </c>
      <c r="D145" s="82">
        <v>0.6666666666666667</v>
      </c>
      <c r="E145" s="82">
        <v>3</v>
      </c>
      <c r="F145" s="82">
        <v>4.166666666666666</v>
      </c>
      <c r="G145" s="81">
        <v>46.666666666666664</v>
      </c>
      <c r="H145" s="82">
        <v>4.833333333333333</v>
      </c>
      <c r="I145" s="8">
        <v>33</v>
      </c>
      <c r="J145" s="66"/>
    </row>
    <row r="146" spans="1:10" ht="15">
      <c r="A146" s="22"/>
      <c r="B146" s="66" t="s">
        <v>346</v>
      </c>
      <c r="C146" s="185">
        <v>60</v>
      </c>
      <c r="D146" s="82">
        <v>0.8</v>
      </c>
      <c r="E146" s="82">
        <v>3.6</v>
      </c>
      <c r="F146" s="82">
        <v>5</v>
      </c>
      <c r="G146" s="81">
        <v>56</v>
      </c>
      <c r="H146" s="82">
        <v>5.8</v>
      </c>
      <c r="I146" s="8">
        <v>33</v>
      </c>
      <c r="J146" s="66"/>
    </row>
    <row r="147" spans="1:10" ht="15">
      <c r="A147" s="22"/>
      <c r="B147" s="60" t="s">
        <v>1266</v>
      </c>
      <c r="C147" s="185">
        <v>30</v>
      </c>
      <c r="D147" s="8">
        <v>0.5</v>
      </c>
      <c r="E147" s="8">
        <v>1.3</v>
      </c>
      <c r="F147" s="8">
        <v>2.5</v>
      </c>
      <c r="G147" s="81">
        <v>23</v>
      </c>
      <c r="H147" s="8">
        <v>2.9</v>
      </c>
      <c r="I147" s="8">
        <v>34</v>
      </c>
      <c r="J147" s="66"/>
    </row>
    <row r="148" spans="1:10" ht="15">
      <c r="A148" s="22"/>
      <c r="B148" s="60" t="s">
        <v>1266</v>
      </c>
      <c r="C148" s="185">
        <v>50</v>
      </c>
      <c r="D148" s="82">
        <v>0.8333333333333334</v>
      </c>
      <c r="E148" s="82">
        <v>2.166666666666667</v>
      </c>
      <c r="F148" s="82">
        <v>4.166666666666666</v>
      </c>
      <c r="G148" s="81">
        <v>38.333333333333336</v>
      </c>
      <c r="H148" s="82">
        <v>4.833333333333333</v>
      </c>
      <c r="I148" s="8">
        <v>34</v>
      </c>
      <c r="J148" s="66"/>
    </row>
    <row r="149" spans="1:10" ht="15">
      <c r="A149" s="22"/>
      <c r="B149" s="60" t="s">
        <v>1266</v>
      </c>
      <c r="C149" s="185">
        <v>60</v>
      </c>
      <c r="D149" s="82">
        <v>1</v>
      </c>
      <c r="E149" s="82">
        <v>2.6</v>
      </c>
      <c r="F149" s="82">
        <v>5</v>
      </c>
      <c r="G149" s="81">
        <v>46</v>
      </c>
      <c r="H149" s="82">
        <v>5.8</v>
      </c>
      <c r="I149" s="8">
        <v>34</v>
      </c>
      <c r="J149" s="66"/>
    </row>
    <row r="150" spans="1:10" ht="15">
      <c r="A150" s="5" t="s">
        <v>1380</v>
      </c>
      <c r="B150" s="66" t="s">
        <v>1372</v>
      </c>
      <c r="C150" s="185">
        <v>30</v>
      </c>
      <c r="D150" s="8">
        <v>0.3</v>
      </c>
      <c r="E150" s="8">
        <v>1.5</v>
      </c>
      <c r="F150" s="8">
        <v>3.4</v>
      </c>
      <c r="G150" s="81">
        <v>29</v>
      </c>
      <c r="H150" s="8">
        <v>2.8</v>
      </c>
      <c r="I150" s="8">
        <v>35</v>
      </c>
      <c r="J150" s="66"/>
    </row>
    <row r="151" spans="1:10" ht="15">
      <c r="A151" s="5"/>
      <c r="B151" s="66" t="s">
        <v>1372</v>
      </c>
      <c r="C151" s="185">
        <v>50</v>
      </c>
      <c r="D151" s="82">
        <v>0.5</v>
      </c>
      <c r="E151" s="82">
        <v>2.5</v>
      </c>
      <c r="F151" s="82">
        <v>5.666666666666666</v>
      </c>
      <c r="G151" s="81">
        <v>48.333333333333336</v>
      </c>
      <c r="H151" s="82">
        <v>4.666666666666666</v>
      </c>
      <c r="I151" s="8">
        <v>35</v>
      </c>
      <c r="J151" s="66"/>
    </row>
    <row r="152" spans="1:10" ht="15">
      <c r="A152" s="22"/>
      <c r="B152" s="66" t="s">
        <v>1372</v>
      </c>
      <c r="C152" s="185">
        <v>60</v>
      </c>
      <c r="D152" s="82">
        <v>0.6</v>
      </c>
      <c r="E152" s="82">
        <v>3</v>
      </c>
      <c r="F152" s="82">
        <v>6.8</v>
      </c>
      <c r="G152" s="81">
        <v>58</v>
      </c>
      <c r="H152" s="82">
        <v>5.6</v>
      </c>
      <c r="I152" s="8">
        <v>35</v>
      </c>
      <c r="J152" s="66"/>
    </row>
    <row r="153" spans="1:10" ht="15">
      <c r="A153" s="5" t="s">
        <v>1381</v>
      </c>
      <c r="B153" s="66" t="s">
        <v>1374</v>
      </c>
      <c r="C153" s="185">
        <v>30</v>
      </c>
      <c r="D153" s="8">
        <v>0.4</v>
      </c>
      <c r="E153" s="8">
        <v>1.8</v>
      </c>
      <c r="F153" s="82">
        <v>2</v>
      </c>
      <c r="G153" s="81">
        <v>26</v>
      </c>
      <c r="H153" s="8">
        <v>2.6</v>
      </c>
      <c r="I153" s="8">
        <v>36</v>
      </c>
      <c r="J153" s="66"/>
    </row>
    <row r="154" spans="1:10" ht="15">
      <c r="A154" s="5"/>
      <c r="B154" s="66" t="s">
        <v>1374</v>
      </c>
      <c r="C154" s="185">
        <v>50</v>
      </c>
      <c r="D154" s="82">
        <v>0.6666666666666667</v>
      </c>
      <c r="E154" s="82">
        <v>3</v>
      </c>
      <c r="F154" s="82">
        <v>3.3333333333333335</v>
      </c>
      <c r="G154" s="81">
        <v>43.333333333333336</v>
      </c>
      <c r="H154" s="82">
        <v>4.333333333333334</v>
      </c>
      <c r="I154" s="8">
        <v>36</v>
      </c>
      <c r="J154" s="66"/>
    </row>
    <row r="155" spans="1:10" ht="15">
      <c r="A155" s="22"/>
      <c r="B155" s="66" t="s">
        <v>1374</v>
      </c>
      <c r="C155" s="185">
        <v>60</v>
      </c>
      <c r="D155" s="82">
        <v>0.8</v>
      </c>
      <c r="E155" s="82">
        <v>3.6</v>
      </c>
      <c r="F155" s="82">
        <v>4</v>
      </c>
      <c r="G155" s="81">
        <v>52</v>
      </c>
      <c r="H155" s="82">
        <v>5.2</v>
      </c>
      <c r="I155" s="8">
        <v>36</v>
      </c>
      <c r="J155" s="66"/>
    </row>
    <row r="156" spans="1:10" ht="15">
      <c r="A156" s="5" t="s">
        <v>1382</v>
      </c>
      <c r="B156" s="66" t="s">
        <v>1376</v>
      </c>
      <c r="C156" s="185">
        <v>30</v>
      </c>
      <c r="D156" s="8">
        <v>0.4</v>
      </c>
      <c r="E156" s="8">
        <v>0.06</v>
      </c>
      <c r="F156" s="8">
        <v>2.2</v>
      </c>
      <c r="G156" s="81">
        <v>10.7</v>
      </c>
      <c r="H156" s="8">
        <v>6.7</v>
      </c>
      <c r="I156" s="8">
        <v>37</v>
      </c>
      <c r="J156" s="66"/>
    </row>
    <row r="157" spans="1:10" ht="15">
      <c r="A157" s="5"/>
      <c r="B157" s="66" t="s">
        <v>1376</v>
      </c>
      <c r="C157" s="185">
        <v>50</v>
      </c>
      <c r="D157" s="82">
        <v>0.6666666666666667</v>
      </c>
      <c r="E157" s="82">
        <v>0.1</v>
      </c>
      <c r="F157" s="82">
        <v>3.6666666666666665</v>
      </c>
      <c r="G157" s="81">
        <v>17.833333333333332</v>
      </c>
      <c r="H157" s="82">
        <v>11.166666666666666</v>
      </c>
      <c r="I157" s="8">
        <v>37</v>
      </c>
      <c r="J157" s="66"/>
    </row>
    <row r="158" spans="1:10" ht="15">
      <c r="A158" s="22"/>
      <c r="B158" s="66" t="s">
        <v>1376</v>
      </c>
      <c r="C158" s="185">
        <v>60</v>
      </c>
      <c r="D158" s="82">
        <v>0.8</v>
      </c>
      <c r="E158" s="82">
        <v>0.12</v>
      </c>
      <c r="F158" s="82">
        <v>4.4</v>
      </c>
      <c r="G158" s="81">
        <v>21.4</v>
      </c>
      <c r="H158" s="82">
        <v>13.4</v>
      </c>
      <c r="I158" s="8">
        <v>37</v>
      </c>
      <c r="J158" s="66"/>
    </row>
    <row r="159" spans="1:10" ht="15">
      <c r="A159" s="22"/>
      <c r="B159" s="66" t="s">
        <v>271</v>
      </c>
      <c r="C159" s="185">
        <v>30</v>
      </c>
      <c r="D159" s="7">
        <v>0.3</v>
      </c>
      <c r="E159" s="7">
        <v>0.05</v>
      </c>
      <c r="F159" s="7">
        <v>2.6</v>
      </c>
      <c r="G159" s="23">
        <v>12</v>
      </c>
      <c r="H159" s="7">
        <v>1.9</v>
      </c>
      <c r="I159" s="8">
        <v>38</v>
      </c>
      <c r="J159" s="51" t="s">
        <v>1378</v>
      </c>
    </row>
    <row r="160" spans="1:10" ht="15">
      <c r="A160" s="22"/>
      <c r="B160" s="66" t="s">
        <v>271</v>
      </c>
      <c r="C160" s="185">
        <v>50</v>
      </c>
      <c r="D160" s="23">
        <v>0.5</v>
      </c>
      <c r="E160" s="23">
        <v>0.08333333333333334</v>
      </c>
      <c r="F160" s="23">
        <v>4.333333333333334</v>
      </c>
      <c r="G160" s="23">
        <v>20</v>
      </c>
      <c r="H160" s="23">
        <v>3.166666666666666</v>
      </c>
      <c r="I160" s="8">
        <v>38</v>
      </c>
      <c r="J160" s="51" t="s">
        <v>1378</v>
      </c>
    </row>
    <row r="161" spans="1:10" ht="15">
      <c r="A161" s="22"/>
      <c r="B161" s="66" t="s">
        <v>271</v>
      </c>
      <c r="C161" s="185">
        <v>60</v>
      </c>
      <c r="D161" s="23">
        <v>0.6</v>
      </c>
      <c r="E161" s="23">
        <v>0.1</v>
      </c>
      <c r="F161" s="7">
        <v>5.2</v>
      </c>
      <c r="G161" s="23">
        <v>24</v>
      </c>
      <c r="H161" s="23">
        <v>3.8</v>
      </c>
      <c r="I161" s="8">
        <v>38</v>
      </c>
      <c r="J161" s="51" t="s">
        <v>1378</v>
      </c>
    </row>
    <row r="162" spans="1:10" ht="15">
      <c r="A162" s="5" t="s">
        <v>1384</v>
      </c>
      <c r="B162" s="66" t="s">
        <v>272</v>
      </c>
      <c r="C162" s="185">
        <v>30</v>
      </c>
      <c r="D162" s="7">
        <v>0.4</v>
      </c>
      <c r="E162" s="7">
        <v>0.07</v>
      </c>
      <c r="F162" s="23">
        <v>5.7</v>
      </c>
      <c r="G162" s="23">
        <v>25</v>
      </c>
      <c r="H162" s="23">
        <v>1.3</v>
      </c>
      <c r="I162" s="8">
        <v>38</v>
      </c>
      <c r="J162" s="51" t="s">
        <v>1379</v>
      </c>
    </row>
    <row r="163" spans="1:10" ht="15">
      <c r="A163" s="5"/>
      <c r="B163" s="66" t="s">
        <v>272</v>
      </c>
      <c r="C163" s="185">
        <v>50</v>
      </c>
      <c r="D163" s="23">
        <v>0.6666666666666667</v>
      </c>
      <c r="E163" s="23">
        <v>0.11666666666666668</v>
      </c>
      <c r="F163" s="23">
        <v>9.5</v>
      </c>
      <c r="G163" s="23">
        <v>41.66666666666667</v>
      </c>
      <c r="H163" s="23">
        <v>2.166666666666667</v>
      </c>
      <c r="I163" s="8">
        <v>38</v>
      </c>
      <c r="J163" s="51" t="s">
        <v>1379</v>
      </c>
    </row>
    <row r="164" spans="1:10" ht="15">
      <c r="A164" s="22"/>
      <c r="B164" s="66" t="s">
        <v>272</v>
      </c>
      <c r="C164" s="185">
        <v>60</v>
      </c>
      <c r="D164" s="23">
        <v>0.8</v>
      </c>
      <c r="E164" s="23">
        <v>0.14</v>
      </c>
      <c r="F164" s="23">
        <v>11.4</v>
      </c>
      <c r="G164" s="23">
        <v>50</v>
      </c>
      <c r="H164" s="23">
        <v>2.6</v>
      </c>
      <c r="I164" s="8">
        <v>38</v>
      </c>
      <c r="J164" s="51" t="s">
        <v>1379</v>
      </c>
    </row>
    <row r="165" spans="1:10" ht="15">
      <c r="A165" s="5" t="s">
        <v>1385</v>
      </c>
      <c r="B165" s="66" t="s">
        <v>311</v>
      </c>
      <c r="C165" s="185">
        <v>30</v>
      </c>
      <c r="D165" s="8">
        <v>0.4</v>
      </c>
      <c r="E165" s="8">
        <v>1.5</v>
      </c>
      <c r="F165" s="8">
        <v>3.3</v>
      </c>
      <c r="G165" s="81">
        <v>29</v>
      </c>
      <c r="H165" s="8">
        <v>1.5</v>
      </c>
      <c r="I165" s="8">
        <v>39</v>
      </c>
      <c r="J165" s="66"/>
    </row>
    <row r="166" spans="1:10" ht="15">
      <c r="A166" s="5"/>
      <c r="B166" s="66" t="s">
        <v>311</v>
      </c>
      <c r="C166" s="185">
        <v>50</v>
      </c>
      <c r="D166" s="82">
        <v>0.6666666666666667</v>
      </c>
      <c r="E166" s="82">
        <v>2.5</v>
      </c>
      <c r="F166" s="82">
        <v>5.5</v>
      </c>
      <c r="G166" s="81">
        <v>48.333333333333336</v>
      </c>
      <c r="H166" s="82">
        <v>2.5</v>
      </c>
      <c r="I166" s="8">
        <v>39</v>
      </c>
      <c r="J166" s="66"/>
    </row>
    <row r="167" spans="1:10" ht="15">
      <c r="A167" s="22"/>
      <c r="B167" s="66" t="s">
        <v>311</v>
      </c>
      <c r="C167" s="185">
        <v>60</v>
      </c>
      <c r="D167" s="82">
        <v>0.8</v>
      </c>
      <c r="E167" s="82">
        <v>3</v>
      </c>
      <c r="F167" s="82">
        <v>6.6</v>
      </c>
      <c r="G167" s="81">
        <v>58</v>
      </c>
      <c r="H167" s="82">
        <v>3</v>
      </c>
      <c r="I167" s="8">
        <v>39</v>
      </c>
      <c r="J167" s="66"/>
    </row>
    <row r="168" spans="1:10" ht="15">
      <c r="A168" s="5" t="s">
        <v>1387</v>
      </c>
      <c r="B168" s="66" t="s">
        <v>312</v>
      </c>
      <c r="C168" s="185">
        <v>30</v>
      </c>
      <c r="D168" s="8">
        <v>0.3</v>
      </c>
      <c r="E168" s="8">
        <v>1.6</v>
      </c>
      <c r="F168" s="8">
        <v>2.4</v>
      </c>
      <c r="G168" s="81">
        <v>25</v>
      </c>
      <c r="H168" s="8">
        <v>2.1</v>
      </c>
      <c r="I168" s="8">
        <v>40</v>
      </c>
      <c r="J168" s="66"/>
    </row>
    <row r="169" spans="1:10" ht="15">
      <c r="A169" s="5"/>
      <c r="B169" s="66" t="s">
        <v>312</v>
      </c>
      <c r="C169" s="185">
        <v>50</v>
      </c>
      <c r="D169" s="82">
        <v>0.5</v>
      </c>
      <c r="E169" s="82">
        <v>2.666666666666667</v>
      </c>
      <c r="F169" s="82">
        <v>4</v>
      </c>
      <c r="G169" s="81">
        <v>41.66666666666667</v>
      </c>
      <c r="H169" s="82">
        <v>3.5</v>
      </c>
      <c r="I169" s="8">
        <v>40</v>
      </c>
      <c r="J169" s="66"/>
    </row>
    <row r="170" spans="1:10" ht="15">
      <c r="A170" s="22"/>
      <c r="B170" s="66" t="s">
        <v>312</v>
      </c>
      <c r="C170" s="185">
        <v>60</v>
      </c>
      <c r="D170" s="82">
        <v>0.6</v>
      </c>
      <c r="E170" s="82">
        <v>3.2</v>
      </c>
      <c r="F170" s="82">
        <v>4.8</v>
      </c>
      <c r="G170" s="81">
        <v>50</v>
      </c>
      <c r="H170" s="82">
        <v>4.2</v>
      </c>
      <c r="I170" s="8">
        <v>40</v>
      </c>
      <c r="J170" s="66"/>
    </row>
    <row r="171" spans="1:10" ht="15">
      <c r="A171" s="22"/>
      <c r="B171" s="66" t="s">
        <v>144</v>
      </c>
      <c r="C171" s="185">
        <v>30</v>
      </c>
      <c r="D171" s="7">
        <v>0.4</v>
      </c>
      <c r="E171" s="7">
        <v>0.03</v>
      </c>
      <c r="F171" s="7">
        <v>3.5</v>
      </c>
      <c r="G171" s="23">
        <v>15.7</v>
      </c>
      <c r="H171" s="7">
        <v>1.4</v>
      </c>
      <c r="I171" s="8">
        <v>41</v>
      </c>
      <c r="J171" s="51" t="s">
        <v>1383</v>
      </c>
    </row>
    <row r="172" spans="1:10" ht="15">
      <c r="A172" s="22"/>
      <c r="B172" s="66" t="s">
        <v>144</v>
      </c>
      <c r="C172" s="185">
        <v>50</v>
      </c>
      <c r="D172" s="23">
        <v>0.6666666666666667</v>
      </c>
      <c r="E172" s="23">
        <v>0.05</v>
      </c>
      <c r="F172" s="23">
        <v>5.833333333333333</v>
      </c>
      <c r="G172" s="23">
        <v>26.166666666666664</v>
      </c>
      <c r="H172" s="23">
        <v>2.333333333333333</v>
      </c>
      <c r="I172" s="8">
        <v>41</v>
      </c>
      <c r="J172" s="51" t="s">
        <v>1383</v>
      </c>
    </row>
    <row r="173" spans="1:10" ht="15">
      <c r="A173" s="22"/>
      <c r="B173" s="66" t="s">
        <v>144</v>
      </c>
      <c r="C173" s="185">
        <v>60</v>
      </c>
      <c r="D173" s="23">
        <v>0.8</v>
      </c>
      <c r="E173" s="23">
        <v>0.06</v>
      </c>
      <c r="F173" s="7">
        <v>7</v>
      </c>
      <c r="G173" s="23">
        <v>31.4</v>
      </c>
      <c r="H173" s="23">
        <v>2.8</v>
      </c>
      <c r="I173" s="8">
        <v>41</v>
      </c>
      <c r="J173" s="51" t="s">
        <v>1383</v>
      </c>
    </row>
    <row r="174" spans="1:10" ht="15">
      <c r="A174" s="5" t="s">
        <v>1389</v>
      </c>
      <c r="B174" s="66" t="s">
        <v>143</v>
      </c>
      <c r="C174" s="185">
        <v>30</v>
      </c>
      <c r="D174" s="7">
        <v>0.4</v>
      </c>
      <c r="E174" s="7">
        <v>0.03</v>
      </c>
      <c r="F174" s="23">
        <v>3.2</v>
      </c>
      <c r="G174" s="23">
        <v>14.6</v>
      </c>
      <c r="H174" s="23">
        <v>1.4</v>
      </c>
      <c r="I174" s="8">
        <v>41</v>
      </c>
      <c r="J174" s="51" t="s">
        <v>1323</v>
      </c>
    </row>
    <row r="175" spans="1:10" ht="15">
      <c r="A175" s="5"/>
      <c r="B175" s="66" t="s">
        <v>143</v>
      </c>
      <c r="C175" s="185">
        <v>50</v>
      </c>
      <c r="D175" s="23">
        <v>0.6666666666666667</v>
      </c>
      <c r="E175" s="23">
        <v>0.05</v>
      </c>
      <c r="F175" s="23">
        <v>5.333333333333334</v>
      </c>
      <c r="G175" s="23">
        <v>24.333333333333332</v>
      </c>
      <c r="H175" s="23">
        <v>2.333333333333333</v>
      </c>
      <c r="I175" s="8">
        <v>41</v>
      </c>
      <c r="J175" s="51" t="s">
        <v>1323</v>
      </c>
    </row>
    <row r="176" spans="1:10" ht="15">
      <c r="A176" s="22"/>
      <c r="B176" s="66" t="s">
        <v>143</v>
      </c>
      <c r="C176" s="185">
        <v>60</v>
      </c>
      <c r="D176" s="23">
        <v>0.8</v>
      </c>
      <c r="E176" s="23">
        <v>0.06</v>
      </c>
      <c r="F176" s="23">
        <v>6.4</v>
      </c>
      <c r="G176" s="23">
        <v>29.2</v>
      </c>
      <c r="H176" s="23">
        <v>2.8</v>
      </c>
      <c r="I176" s="8">
        <v>41</v>
      </c>
      <c r="J176" s="51" t="s">
        <v>1323</v>
      </c>
    </row>
    <row r="177" spans="1:10" ht="15">
      <c r="A177" s="22"/>
      <c r="B177" s="66" t="s">
        <v>296</v>
      </c>
      <c r="C177" s="185">
        <v>30</v>
      </c>
      <c r="D177" s="8">
        <v>0.4</v>
      </c>
      <c r="E177" s="8">
        <v>0.03</v>
      </c>
      <c r="F177" s="8">
        <v>4.3</v>
      </c>
      <c r="G177" s="81">
        <v>19</v>
      </c>
      <c r="H177" s="8">
        <v>1.4</v>
      </c>
      <c r="I177" s="8">
        <v>42</v>
      </c>
      <c r="J177" s="66"/>
    </row>
    <row r="178" spans="1:10" ht="15">
      <c r="A178" s="22"/>
      <c r="B178" s="66" t="s">
        <v>296</v>
      </c>
      <c r="C178" s="185">
        <v>50</v>
      </c>
      <c r="D178" s="82">
        <v>0.6666666666666667</v>
      </c>
      <c r="E178" s="82">
        <v>0.05</v>
      </c>
      <c r="F178" s="82">
        <v>7.166666666666667</v>
      </c>
      <c r="G178" s="81">
        <v>31.666666666666664</v>
      </c>
      <c r="H178" s="82">
        <v>2.333333333333333</v>
      </c>
      <c r="I178" s="8">
        <v>42</v>
      </c>
      <c r="J178" s="66"/>
    </row>
    <row r="179" spans="1:10" ht="15">
      <c r="A179" s="22"/>
      <c r="B179" s="66" t="s">
        <v>296</v>
      </c>
      <c r="C179" s="185">
        <v>60</v>
      </c>
      <c r="D179" s="82">
        <v>0.8</v>
      </c>
      <c r="E179" s="82">
        <v>0.06</v>
      </c>
      <c r="F179" s="82">
        <v>8.6</v>
      </c>
      <c r="G179" s="81">
        <v>38</v>
      </c>
      <c r="H179" s="82">
        <v>2.8</v>
      </c>
      <c r="I179" s="8">
        <v>42</v>
      </c>
      <c r="J179" s="66"/>
    </row>
    <row r="180" spans="1:10" ht="15">
      <c r="A180" s="5" t="s">
        <v>1390</v>
      </c>
      <c r="B180" s="66" t="s">
        <v>1386</v>
      </c>
      <c r="C180" s="185">
        <v>30</v>
      </c>
      <c r="D180" s="8">
        <v>0.2</v>
      </c>
      <c r="E180" s="8">
        <v>0.1</v>
      </c>
      <c r="F180" s="8">
        <v>5.2</v>
      </c>
      <c r="G180" s="81">
        <v>23</v>
      </c>
      <c r="H180" s="8">
        <v>18.4</v>
      </c>
      <c r="I180" s="8">
        <v>43</v>
      </c>
      <c r="J180" s="66"/>
    </row>
    <row r="181" spans="1:10" ht="15">
      <c r="A181" s="5"/>
      <c r="B181" s="66" t="s">
        <v>1386</v>
      </c>
      <c r="C181" s="185">
        <v>50</v>
      </c>
      <c r="D181" s="82">
        <v>0.33333333333333337</v>
      </c>
      <c r="E181" s="82">
        <v>0.16666666666666669</v>
      </c>
      <c r="F181" s="82">
        <v>8.666666666666668</v>
      </c>
      <c r="G181" s="81">
        <v>38.333333333333336</v>
      </c>
      <c r="H181" s="82">
        <v>30.666666666666664</v>
      </c>
      <c r="I181" s="8">
        <v>43</v>
      </c>
      <c r="J181" s="66"/>
    </row>
    <row r="182" spans="1:10" ht="15">
      <c r="A182" s="22"/>
      <c r="B182" s="66" t="s">
        <v>1386</v>
      </c>
      <c r="C182" s="185">
        <v>60</v>
      </c>
      <c r="D182" s="82">
        <v>0.4</v>
      </c>
      <c r="E182" s="82">
        <v>0.2</v>
      </c>
      <c r="F182" s="82">
        <v>10.4</v>
      </c>
      <c r="G182" s="81">
        <v>46</v>
      </c>
      <c r="H182" s="82">
        <v>36.8</v>
      </c>
      <c r="I182" s="8">
        <v>43</v>
      </c>
      <c r="J182" s="66"/>
    </row>
    <row r="183" spans="1:10" ht="15">
      <c r="A183" s="5" t="s">
        <v>1391</v>
      </c>
      <c r="B183" s="66" t="s">
        <v>1267</v>
      </c>
      <c r="C183" s="185">
        <v>30</v>
      </c>
      <c r="D183" s="7">
        <v>0.4</v>
      </c>
      <c r="E183" s="7">
        <v>1.6</v>
      </c>
      <c r="F183" s="7">
        <v>6.3</v>
      </c>
      <c r="G183" s="23">
        <v>41</v>
      </c>
      <c r="H183" s="7">
        <v>1.1</v>
      </c>
      <c r="I183" s="8">
        <v>44</v>
      </c>
      <c r="J183" s="51" t="s">
        <v>1388</v>
      </c>
    </row>
    <row r="184" spans="1:10" ht="15">
      <c r="A184" s="5"/>
      <c r="B184" s="66" t="s">
        <v>1267</v>
      </c>
      <c r="C184" s="185">
        <v>50</v>
      </c>
      <c r="D184" s="23">
        <v>0.6666666666666667</v>
      </c>
      <c r="E184" s="23">
        <v>2.666666666666667</v>
      </c>
      <c r="F184" s="23">
        <v>10.5</v>
      </c>
      <c r="G184" s="23">
        <v>68.33333333333333</v>
      </c>
      <c r="H184" s="23">
        <v>1.8333333333333333</v>
      </c>
      <c r="I184" s="8">
        <v>44</v>
      </c>
      <c r="J184" s="51" t="s">
        <v>1388</v>
      </c>
    </row>
    <row r="185" spans="1:10" ht="15">
      <c r="A185" s="22"/>
      <c r="B185" s="66" t="s">
        <v>1267</v>
      </c>
      <c r="C185" s="185">
        <v>60</v>
      </c>
      <c r="D185" s="23">
        <v>0.8</v>
      </c>
      <c r="E185" s="23">
        <v>3.2</v>
      </c>
      <c r="F185" s="7">
        <v>12.6</v>
      </c>
      <c r="G185" s="23">
        <v>82</v>
      </c>
      <c r="H185" s="23">
        <v>2.2</v>
      </c>
      <c r="I185" s="8">
        <v>44</v>
      </c>
      <c r="J185" s="51" t="s">
        <v>1388</v>
      </c>
    </row>
    <row r="186" spans="1:10" ht="15">
      <c r="A186" s="5" t="s">
        <v>1392</v>
      </c>
      <c r="B186" s="66" t="s">
        <v>1268</v>
      </c>
      <c r="C186" s="185">
        <v>30</v>
      </c>
      <c r="D186" s="7">
        <v>0.4</v>
      </c>
      <c r="E186" s="7">
        <v>1.6</v>
      </c>
      <c r="F186" s="23">
        <v>5.2</v>
      </c>
      <c r="G186" s="23">
        <v>37</v>
      </c>
      <c r="H186" s="23">
        <v>1.3</v>
      </c>
      <c r="I186" s="8">
        <v>44</v>
      </c>
      <c r="J186" s="51" t="s">
        <v>1379</v>
      </c>
    </row>
    <row r="187" spans="1:10" ht="15">
      <c r="A187" s="5"/>
      <c r="B187" s="66" t="s">
        <v>1268</v>
      </c>
      <c r="C187" s="185">
        <v>50</v>
      </c>
      <c r="D187" s="23">
        <v>0.6666666666666667</v>
      </c>
      <c r="E187" s="23">
        <v>2.666666666666667</v>
      </c>
      <c r="F187" s="23">
        <v>8.666666666666668</v>
      </c>
      <c r="G187" s="23">
        <v>61.66666666666667</v>
      </c>
      <c r="H187" s="23">
        <v>2.166666666666667</v>
      </c>
      <c r="I187" s="8">
        <v>44</v>
      </c>
      <c r="J187" s="51" t="s">
        <v>1379</v>
      </c>
    </row>
    <row r="188" spans="1:10" ht="15">
      <c r="A188" s="22"/>
      <c r="B188" s="66" t="s">
        <v>1268</v>
      </c>
      <c r="C188" s="185">
        <v>60</v>
      </c>
      <c r="D188" s="23">
        <v>0.8</v>
      </c>
      <c r="E188" s="23">
        <v>3.2</v>
      </c>
      <c r="F188" s="23">
        <v>10.4</v>
      </c>
      <c r="G188" s="23">
        <v>74</v>
      </c>
      <c r="H188" s="23">
        <v>2.6</v>
      </c>
      <c r="I188" s="8">
        <v>44</v>
      </c>
      <c r="J188" s="51" t="s">
        <v>1379</v>
      </c>
    </row>
    <row r="189" spans="1:10" ht="15">
      <c r="A189" s="22"/>
      <c r="B189" s="66" t="s">
        <v>142</v>
      </c>
      <c r="C189" s="185">
        <v>30</v>
      </c>
      <c r="D189" s="7">
        <v>0.4</v>
      </c>
      <c r="E189" s="7">
        <v>1.9</v>
      </c>
      <c r="F189" s="7">
        <v>2.3</v>
      </c>
      <c r="G189" s="23">
        <v>28</v>
      </c>
      <c r="H189" s="7">
        <v>4</v>
      </c>
      <c r="I189" s="8">
        <v>45</v>
      </c>
      <c r="J189" s="51" t="s">
        <v>1346</v>
      </c>
    </row>
    <row r="190" spans="1:10" ht="15">
      <c r="A190" s="22"/>
      <c r="B190" s="66" t="s">
        <v>142</v>
      </c>
      <c r="C190" s="185">
        <v>50</v>
      </c>
      <c r="D190" s="23">
        <v>0.6666666666666667</v>
      </c>
      <c r="E190" s="23">
        <v>3.166666666666666</v>
      </c>
      <c r="F190" s="23">
        <v>3.833333333333333</v>
      </c>
      <c r="G190" s="23">
        <v>46.666666666666664</v>
      </c>
      <c r="H190" s="23">
        <v>6.666666666666667</v>
      </c>
      <c r="I190" s="8">
        <v>45</v>
      </c>
      <c r="J190" s="51" t="s">
        <v>1346</v>
      </c>
    </row>
    <row r="191" spans="1:10" ht="15">
      <c r="A191" s="22"/>
      <c r="B191" s="66" t="s">
        <v>142</v>
      </c>
      <c r="C191" s="185">
        <v>60</v>
      </c>
      <c r="D191" s="23">
        <v>0.8</v>
      </c>
      <c r="E191" s="23">
        <v>3.8</v>
      </c>
      <c r="F191" s="7">
        <v>4.6</v>
      </c>
      <c r="G191" s="23">
        <v>56</v>
      </c>
      <c r="H191" s="23">
        <v>8</v>
      </c>
      <c r="I191" s="8">
        <v>45</v>
      </c>
      <c r="J191" s="51" t="s">
        <v>1346</v>
      </c>
    </row>
    <row r="192" spans="1:10" ht="15">
      <c r="A192" s="5" t="s">
        <v>1395</v>
      </c>
      <c r="B192" s="66" t="s">
        <v>141</v>
      </c>
      <c r="C192" s="185">
        <v>30</v>
      </c>
      <c r="D192" s="7">
        <v>0.4</v>
      </c>
      <c r="E192" s="7">
        <v>1.9</v>
      </c>
      <c r="F192" s="23">
        <v>2.5</v>
      </c>
      <c r="G192" s="23">
        <v>28</v>
      </c>
      <c r="H192" s="23">
        <v>3.1</v>
      </c>
      <c r="I192" s="8">
        <v>45</v>
      </c>
      <c r="J192" s="51" t="s">
        <v>1345</v>
      </c>
    </row>
    <row r="193" spans="1:10" ht="15">
      <c r="A193" s="5"/>
      <c r="B193" s="66" t="s">
        <v>141</v>
      </c>
      <c r="C193" s="185">
        <v>50</v>
      </c>
      <c r="D193" s="23">
        <v>0.6666666666666667</v>
      </c>
      <c r="E193" s="23">
        <v>3.166666666666666</v>
      </c>
      <c r="F193" s="23">
        <v>4.166666666666666</v>
      </c>
      <c r="G193" s="23">
        <v>46.666666666666664</v>
      </c>
      <c r="H193" s="23">
        <v>5.166666666666667</v>
      </c>
      <c r="I193" s="8">
        <v>45</v>
      </c>
      <c r="J193" s="51" t="s">
        <v>1345</v>
      </c>
    </row>
    <row r="194" spans="1:10" ht="15">
      <c r="A194" s="22"/>
      <c r="B194" s="66" t="s">
        <v>141</v>
      </c>
      <c r="C194" s="185">
        <v>60</v>
      </c>
      <c r="D194" s="23">
        <v>0.8</v>
      </c>
      <c r="E194" s="23">
        <v>3.8</v>
      </c>
      <c r="F194" s="23">
        <v>5</v>
      </c>
      <c r="G194" s="23">
        <v>56</v>
      </c>
      <c r="H194" s="23">
        <v>6.2</v>
      </c>
      <c r="I194" s="8">
        <v>45</v>
      </c>
      <c r="J194" s="51" t="s">
        <v>1345</v>
      </c>
    </row>
    <row r="195" spans="1:10" ht="15">
      <c r="A195" s="5" t="s">
        <v>1397</v>
      </c>
      <c r="B195" s="66" t="s">
        <v>347</v>
      </c>
      <c r="C195" s="185">
        <v>30</v>
      </c>
      <c r="D195" s="8">
        <v>0.5</v>
      </c>
      <c r="E195" s="8">
        <v>1.4</v>
      </c>
      <c r="F195" s="8">
        <v>1.8</v>
      </c>
      <c r="G195" s="81">
        <v>22</v>
      </c>
      <c r="H195" s="8">
        <v>0.9</v>
      </c>
      <c r="I195" s="8">
        <v>52</v>
      </c>
      <c r="J195" s="66"/>
    </row>
    <row r="196" spans="1:10" ht="15">
      <c r="A196" s="5"/>
      <c r="B196" s="66" t="s">
        <v>347</v>
      </c>
      <c r="C196" s="185">
        <v>50</v>
      </c>
      <c r="D196" s="82">
        <v>0.8333333333333334</v>
      </c>
      <c r="E196" s="82">
        <v>2.333333333333333</v>
      </c>
      <c r="F196" s="82">
        <v>3</v>
      </c>
      <c r="G196" s="81">
        <v>36.666666666666664</v>
      </c>
      <c r="H196" s="82">
        <v>1.5</v>
      </c>
      <c r="I196" s="8">
        <v>52</v>
      </c>
      <c r="J196" s="66"/>
    </row>
    <row r="197" spans="1:10" ht="15">
      <c r="A197" s="22"/>
      <c r="B197" s="66" t="s">
        <v>347</v>
      </c>
      <c r="C197" s="185">
        <v>60</v>
      </c>
      <c r="D197" s="82">
        <v>1</v>
      </c>
      <c r="E197" s="82">
        <v>2.8</v>
      </c>
      <c r="F197" s="82">
        <v>3.6</v>
      </c>
      <c r="G197" s="81">
        <v>44</v>
      </c>
      <c r="H197" s="82">
        <v>1.8</v>
      </c>
      <c r="I197" s="8">
        <v>52</v>
      </c>
      <c r="J197" s="66"/>
    </row>
    <row r="198" spans="1:10" ht="15">
      <c r="A198" s="5" t="s">
        <v>1398</v>
      </c>
      <c r="B198" s="66" t="s">
        <v>95</v>
      </c>
      <c r="C198" s="185">
        <v>30</v>
      </c>
      <c r="D198" s="8">
        <v>0.3</v>
      </c>
      <c r="E198" s="8">
        <v>1.4</v>
      </c>
      <c r="F198" s="8">
        <v>1.8</v>
      </c>
      <c r="G198" s="81">
        <v>21</v>
      </c>
      <c r="H198" s="8">
        <v>1.7</v>
      </c>
      <c r="I198" s="8">
        <v>53</v>
      </c>
      <c r="J198" s="66"/>
    </row>
    <row r="199" spans="1:10" ht="15">
      <c r="A199" s="5"/>
      <c r="B199" s="66" t="s">
        <v>95</v>
      </c>
      <c r="C199" s="185">
        <f aca="true" t="shared" si="1" ref="C199:H199">SUM(C198/3*4.5)</f>
        <v>45</v>
      </c>
      <c r="D199" s="8">
        <f t="shared" si="1"/>
        <v>0.44999999999999996</v>
      </c>
      <c r="E199" s="8">
        <f t="shared" si="1"/>
        <v>2.0999999999999996</v>
      </c>
      <c r="F199" s="8">
        <f t="shared" si="1"/>
        <v>2.6999999999999997</v>
      </c>
      <c r="G199" s="8">
        <f t="shared" si="1"/>
        <v>31.5</v>
      </c>
      <c r="H199" s="8">
        <f t="shared" si="1"/>
        <v>2.55</v>
      </c>
      <c r="I199" s="8">
        <v>53</v>
      </c>
      <c r="J199" s="66"/>
    </row>
    <row r="200" spans="1:10" ht="15">
      <c r="A200" s="5" t="s">
        <v>1398</v>
      </c>
      <c r="B200" s="66" t="s">
        <v>95</v>
      </c>
      <c r="C200" s="185">
        <v>50</v>
      </c>
      <c r="D200" s="82">
        <v>0.5</v>
      </c>
      <c r="E200" s="82">
        <v>2.333333333333333</v>
      </c>
      <c r="F200" s="82">
        <v>3</v>
      </c>
      <c r="G200" s="81">
        <v>35</v>
      </c>
      <c r="H200" s="82">
        <v>2.833333333333333</v>
      </c>
      <c r="I200" s="8">
        <v>53</v>
      </c>
      <c r="J200" s="66"/>
    </row>
    <row r="201" spans="1:10" ht="15">
      <c r="A201" s="5" t="s">
        <v>1398</v>
      </c>
      <c r="B201" s="66" t="s">
        <v>95</v>
      </c>
      <c r="C201" s="185">
        <v>60</v>
      </c>
      <c r="D201" s="82">
        <v>0.6</v>
      </c>
      <c r="E201" s="82">
        <v>2.8</v>
      </c>
      <c r="F201" s="82">
        <v>3.6</v>
      </c>
      <c r="G201" s="81">
        <v>42</v>
      </c>
      <c r="H201" s="82">
        <v>3.4</v>
      </c>
      <c r="I201" s="8">
        <v>53</v>
      </c>
      <c r="J201" s="66"/>
    </row>
    <row r="202" spans="1:10" ht="15">
      <c r="A202" s="5" t="s">
        <v>1398</v>
      </c>
      <c r="B202" s="66" t="s">
        <v>814</v>
      </c>
      <c r="C202" s="185">
        <v>30</v>
      </c>
      <c r="D202" s="7">
        <v>0.7</v>
      </c>
      <c r="E202" s="7">
        <v>1.4</v>
      </c>
      <c r="F202" s="7">
        <v>3.7</v>
      </c>
      <c r="G202" s="23">
        <v>30</v>
      </c>
      <c r="H202" s="7">
        <v>1.3</v>
      </c>
      <c r="I202" s="8">
        <v>54</v>
      </c>
      <c r="J202" s="51" t="s">
        <v>1393</v>
      </c>
    </row>
    <row r="203" spans="1:10" ht="15">
      <c r="A203" s="5" t="s">
        <v>1398</v>
      </c>
      <c r="B203" s="66" t="s">
        <v>814</v>
      </c>
      <c r="C203" s="185">
        <v>50</v>
      </c>
      <c r="D203" s="23">
        <v>1.1666666666666665</v>
      </c>
      <c r="E203" s="23">
        <v>2.333333333333333</v>
      </c>
      <c r="F203" s="23">
        <v>6.166666666666667</v>
      </c>
      <c r="G203" s="23">
        <v>50</v>
      </c>
      <c r="H203" s="23">
        <v>2.166666666666667</v>
      </c>
      <c r="I203" s="8">
        <v>54</v>
      </c>
      <c r="J203" s="51" t="s">
        <v>1393</v>
      </c>
    </row>
    <row r="204" spans="1:10" ht="15">
      <c r="A204" s="5" t="s">
        <v>1398</v>
      </c>
      <c r="B204" s="66" t="s">
        <v>814</v>
      </c>
      <c r="C204" s="185">
        <v>60</v>
      </c>
      <c r="D204" s="23">
        <v>1.4</v>
      </c>
      <c r="E204" s="23">
        <v>2.8</v>
      </c>
      <c r="F204" s="7">
        <v>7.4</v>
      </c>
      <c r="G204" s="23">
        <v>60</v>
      </c>
      <c r="H204" s="23">
        <v>2.6</v>
      </c>
      <c r="I204" s="8">
        <v>54</v>
      </c>
      <c r="J204" s="51" t="s">
        <v>1393</v>
      </c>
    </row>
    <row r="205" spans="1:10" ht="15">
      <c r="A205" s="5" t="s">
        <v>1398</v>
      </c>
      <c r="B205" s="66" t="s">
        <v>283</v>
      </c>
      <c r="C205" s="185">
        <v>30</v>
      </c>
      <c r="D205" s="7">
        <v>0.7</v>
      </c>
      <c r="E205" s="7">
        <v>1.4</v>
      </c>
      <c r="F205" s="23">
        <v>3.3</v>
      </c>
      <c r="G205" s="23">
        <v>28</v>
      </c>
      <c r="H205" s="23">
        <v>1.5</v>
      </c>
      <c r="I205" s="8">
        <v>54</v>
      </c>
      <c r="J205" s="51" t="s">
        <v>1394</v>
      </c>
    </row>
    <row r="206" spans="1:10" ht="15">
      <c r="A206" s="5" t="s">
        <v>1398</v>
      </c>
      <c r="B206" s="66" t="s">
        <v>283</v>
      </c>
      <c r="C206" s="185">
        <v>50</v>
      </c>
      <c r="D206" s="23">
        <v>1.1666666666666665</v>
      </c>
      <c r="E206" s="23">
        <v>2.333333333333333</v>
      </c>
      <c r="F206" s="23">
        <v>5.5</v>
      </c>
      <c r="G206" s="23">
        <v>46.666666666666664</v>
      </c>
      <c r="H206" s="23">
        <v>2.5</v>
      </c>
      <c r="I206" s="8">
        <v>54</v>
      </c>
      <c r="J206" s="51" t="s">
        <v>1394</v>
      </c>
    </row>
    <row r="207" spans="1:10" ht="15">
      <c r="A207" s="5" t="s">
        <v>1398</v>
      </c>
      <c r="B207" s="66" t="s">
        <v>283</v>
      </c>
      <c r="C207" s="185">
        <v>60</v>
      </c>
      <c r="D207" s="23">
        <v>1.4</v>
      </c>
      <c r="E207" s="23">
        <v>2.8</v>
      </c>
      <c r="F207" s="23">
        <v>6.6</v>
      </c>
      <c r="G207" s="23">
        <v>56</v>
      </c>
      <c r="H207" s="23">
        <v>3</v>
      </c>
      <c r="I207" s="8">
        <v>54</v>
      </c>
      <c r="J207" s="51" t="s">
        <v>1394</v>
      </c>
    </row>
    <row r="208" spans="1:10" ht="15">
      <c r="A208" s="5" t="s">
        <v>1398</v>
      </c>
      <c r="B208" s="66" t="s">
        <v>1396</v>
      </c>
      <c r="C208" s="185">
        <v>30</v>
      </c>
      <c r="D208" s="8">
        <v>0.4</v>
      </c>
      <c r="E208" s="8">
        <v>1.2</v>
      </c>
      <c r="F208" s="8">
        <v>2.1</v>
      </c>
      <c r="G208" s="81">
        <v>21</v>
      </c>
      <c r="H208" s="8">
        <v>1.3</v>
      </c>
      <c r="I208" s="8">
        <v>55</v>
      </c>
      <c r="J208" s="66"/>
    </row>
    <row r="209" spans="1:10" ht="15">
      <c r="A209" s="5" t="s">
        <v>1398</v>
      </c>
      <c r="B209" s="66" t="s">
        <v>1396</v>
      </c>
      <c r="C209" s="185">
        <v>50</v>
      </c>
      <c r="D209" s="82">
        <v>0.6666666666666667</v>
      </c>
      <c r="E209" s="82">
        <v>2</v>
      </c>
      <c r="F209" s="82">
        <v>3.5</v>
      </c>
      <c r="G209" s="81">
        <v>35</v>
      </c>
      <c r="H209" s="82">
        <v>2.166666666666667</v>
      </c>
      <c r="I209" s="8">
        <v>55</v>
      </c>
      <c r="J209" s="66"/>
    </row>
    <row r="210" spans="1:10" ht="15">
      <c r="A210" s="5" t="s">
        <v>1398</v>
      </c>
      <c r="B210" s="66" t="s">
        <v>1396</v>
      </c>
      <c r="C210" s="185">
        <v>60</v>
      </c>
      <c r="D210" s="82">
        <v>0.8</v>
      </c>
      <c r="E210" s="82">
        <v>2.4</v>
      </c>
      <c r="F210" s="82">
        <v>4.2</v>
      </c>
      <c r="G210" s="81">
        <v>42</v>
      </c>
      <c r="H210" s="82">
        <v>2.6</v>
      </c>
      <c r="I210" s="8">
        <v>55</v>
      </c>
      <c r="J210" s="66"/>
    </row>
    <row r="211" spans="1:10" ht="15">
      <c r="A211" s="5" t="s">
        <v>1398</v>
      </c>
      <c r="B211" s="66" t="s">
        <v>1269</v>
      </c>
      <c r="C211" s="185">
        <v>30</v>
      </c>
      <c r="D211" s="8"/>
      <c r="E211" s="8"/>
      <c r="F211" s="8"/>
      <c r="G211" s="81"/>
      <c r="H211" s="8"/>
      <c r="I211" s="8">
        <v>47</v>
      </c>
      <c r="J211" s="66"/>
    </row>
    <row r="212" spans="1:10" ht="15">
      <c r="A212" s="5" t="s">
        <v>1398</v>
      </c>
      <c r="B212" s="66" t="s">
        <v>1269</v>
      </c>
      <c r="C212" s="185">
        <v>50</v>
      </c>
      <c r="D212" s="82">
        <v>0</v>
      </c>
      <c r="E212" s="82">
        <v>0</v>
      </c>
      <c r="F212" s="82">
        <v>0</v>
      </c>
      <c r="G212" s="81">
        <v>0</v>
      </c>
      <c r="H212" s="82">
        <v>0</v>
      </c>
      <c r="I212" s="8">
        <v>47</v>
      </c>
      <c r="J212" s="66"/>
    </row>
    <row r="213" spans="1:10" ht="15">
      <c r="A213" s="5" t="s">
        <v>1398</v>
      </c>
      <c r="B213" s="66" t="s">
        <v>1269</v>
      </c>
      <c r="C213" s="185">
        <v>60</v>
      </c>
      <c r="D213" s="82">
        <v>0</v>
      </c>
      <c r="E213" s="82">
        <v>0</v>
      </c>
      <c r="F213" s="82">
        <v>0</v>
      </c>
      <c r="G213" s="81">
        <v>0</v>
      </c>
      <c r="H213" s="82">
        <v>0</v>
      </c>
      <c r="I213" s="8">
        <v>47</v>
      </c>
      <c r="J213" s="66"/>
    </row>
    <row r="214" spans="1:10" ht="15">
      <c r="A214" s="5" t="s">
        <v>1398</v>
      </c>
      <c r="B214" s="66" t="s">
        <v>95</v>
      </c>
      <c r="C214" s="185">
        <v>30</v>
      </c>
      <c r="D214" s="81">
        <v>0.6</v>
      </c>
      <c r="E214" s="82">
        <v>2.7</v>
      </c>
      <c r="F214" s="82">
        <v>2.56</v>
      </c>
      <c r="G214" s="25">
        <v>37</v>
      </c>
      <c r="H214" s="82">
        <v>2.1</v>
      </c>
      <c r="I214" s="8">
        <v>27</v>
      </c>
      <c r="J214" s="51" t="s">
        <v>3</v>
      </c>
    </row>
    <row r="215" spans="1:10" ht="15">
      <c r="A215" s="5" t="s">
        <v>1398</v>
      </c>
      <c r="B215" s="66" t="s">
        <v>95</v>
      </c>
      <c r="C215" s="185">
        <v>50</v>
      </c>
      <c r="D215" s="81">
        <v>1</v>
      </c>
      <c r="E215" s="82">
        <v>4.5</v>
      </c>
      <c r="F215" s="82">
        <v>4.3</v>
      </c>
      <c r="G215" s="25">
        <v>61</v>
      </c>
      <c r="H215" s="82">
        <v>3.5</v>
      </c>
      <c r="I215" s="8">
        <v>27</v>
      </c>
      <c r="J215" s="51" t="s">
        <v>4</v>
      </c>
    </row>
    <row r="216" spans="1:10" ht="15">
      <c r="A216" s="5" t="s">
        <v>1398</v>
      </c>
      <c r="B216" s="66" t="s">
        <v>95</v>
      </c>
      <c r="C216" s="185">
        <v>60</v>
      </c>
      <c r="D216" s="8">
        <v>1.2</v>
      </c>
      <c r="E216" s="8">
        <v>5.4</v>
      </c>
      <c r="F216" s="8">
        <v>5.1</v>
      </c>
      <c r="G216" s="25">
        <v>73</v>
      </c>
      <c r="H216" s="8">
        <v>4.2</v>
      </c>
      <c r="I216" s="8">
        <v>27</v>
      </c>
      <c r="J216" s="51" t="s">
        <v>5</v>
      </c>
    </row>
    <row r="217" spans="1:10" ht="15">
      <c r="A217" s="5" t="s">
        <v>1398</v>
      </c>
      <c r="B217" s="66" t="s">
        <v>10</v>
      </c>
      <c r="C217" s="185">
        <v>30</v>
      </c>
      <c r="D217" s="81">
        <v>0.51</v>
      </c>
      <c r="E217" s="82">
        <v>3.99</v>
      </c>
      <c r="F217" s="82">
        <v>2.07</v>
      </c>
      <c r="G217" s="25">
        <v>46</v>
      </c>
      <c r="H217" s="82">
        <v>2.1</v>
      </c>
      <c r="I217" s="8">
        <v>27</v>
      </c>
      <c r="J217" s="51" t="s">
        <v>15</v>
      </c>
    </row>
    <row r="218" spans="1:10" ht="15">
      <c r="A218" s="5" t="s">
        <v>1398</v>
      </c>
      <c r="B218" s="66" t="s">
        <v>10</v>
      </c>
      <c r="C218" s="185">
        <v>50</v>
      </c>
      <c r="D218" s="81">
        <v>0.9</v>
      </c>
      <c r="E218" s="82">
        <v>6.7</v>
      </c>
      <c r="F218" s="82">
        <v>3.5</v>
      </c>
      <c r="G218" s="25">
        <v>77</v>
      </c>
      <c r="H218" s="82">
        <v>3.5</v>
      </c>
      <c r="I218" s="8">
        <v>27</v>
      </c>
      <c r="J218" s="51" t="s">
        <v>16</v>
      </c>
    </row>
    <row r="219" spans="1:10" ht="15">
      <c r="A219" s="5" t="s">
        <v>1398</v>
      </c>
      <c r="B219" s="66" t="s">
        <v>10</v>
      </c>
      <c r="C219" s="185">
        <v>60</v>
      </c>
      <c r="D219" s="8">
        <v>1</v>
      </c>
      <c r="E219" s="8">
        <v>8</v>
      </c>
      <c r="F219" s="8">
        <v>4.1</v>
      </c>
      <c r="G219" s="25">
        <v>92</v>
      </c>
      <c r="H219" s="8">
        <v>4.2</v>
      </c>
      <c r="I219" s="8">
        <v>27</v>
      </c>
      <c r="J219" s="51" t="s">
        <v>17</v>
      </c>
    </row>
    <row r="220" spans="1:10" ht="15">
      <c r="A220" s="5" t="s">
        <v>1398</v>
      </c>
      <c r="B220" s="66" t="s">
        <v>1270</v>
      </c>
      <c r="C220" s="185">
        <v>30</v>
      </c>
      <c r="D220" s="81">
        <v>1.4</v>
      </c>
      <c r="E220" s="82">
        <v>0</v>
      </c>
      <c r="F220" s="82">
        <v>0.09</v>
      </c>
      <c r="G220" s="25">
        <v>18</v>
      </c>
      <c r="H220" s="82">
        <v>0</v>
      </c>
      <c r="I220" s="8">
        <v>27</v>
      </c>
      <c r="J220" s="51" t="s">
        <v>18</v>
      </c>
    </row>
    <row r="221" spans="1:10" ht="15">
      <c r="A221" s="5" t="s">
        <v>1398</v>
      </c>
      <c r="B221" s="66" t="s">
        <v>1270</v>
      </c>
      <c r="C221" s="185">
        <v>50</v>
      </c>
      <c r="D221" s="81">
        <v>2.3</v>
      </c>
      <c r="E221" s="82">
        <v>0</v>
      </c>
      <c r="F221" s="82">
        <v>0.2</v>
      </c>
      <c r="G221" s="25">
        <v>30</v>
      </c>
      <c r="H221" s="82">
        <v>0</v>
      </c>
      <c r="I221" s="8">
        <v>27</v>
      </c>
      <c r="J221" s="51" t="s">
        <v>19</v>
      </c>
    </row>
    <row r="222" spans="1:10" ht="15">
      <c r="A222" s="5" t="s">
        <v>1398</v>
      </c>
      <c r="B222" s="66" t="s">
        <v>1270</v>
      </c>
      <c r="C222" s="185">
        <v>60</v>
      </c>
      <c r="D222" s="8">
        <v>2.8</v>
      </c>
      <c r="E222" s="8">
        <v>0</v>
      </c>
      <c r="F222" s="8">
        <v>0.2</v>
      </c>
      <c r="G222" s="25">
        <v>36</v>
      </c>
      <c r="H222" s="8">
        <v>0</v>
      </c>
      <c r="I222" s="8">
        <v>27</v>
      </c>
      <c r="J222" s="51" t="s">
        <v>20</v>
      </c>
    </row>
    <row r="223" spans="1:10" ht="15">
      <c r="A223" s="48" t="s">
        <v>1399</v>
      </c>
      <c r="B223" s="66" t="s">
        <v>515</v>
      </c>
      <c r="C223" s="185">
        <v>30</v>
      </c>
      <c r="D223" s="81">
        <v>1.17</v>
      </c>
      <c r="E223" s="82">
        <v>0.39</v>
      </c>
      <c r="F223" s="82">
        <v>0.66</v>
      </c>
      <c r="G223" s="25">
        <v>35</v>
      </c>
      <c r="H223" s="82">
        <v>3</v>
      </c>
      <c r="I223" s="8">
        <v>27</v>
      </c>
      <c r="J223" s="51" t="s">
        <v>21</v>
      </c>
    </row>
    <row r="224" spans="1:10" ht="15">
      <c r="A224" s="48"/>
      <c r="B224" s="66" t="s">
        <v>515</v>
      </c>
      <c r="C224" s="185">
        <v>50</v>
      </c>
      <c r="D224" s="81">
        <v>2</v>
      </c>
      <c r="E224" s="82">
        <v>0.7</v>
      </c>
      <c r="F224" s="82">
        <v>1.1</v>
      </c>
      <c r="G224" s="25">
        <v>58</v>
      </c>
      <c r="H224" s="82">
        <v>5</v>
      </c>
      <c r="I224" s="8">
        <v>27</v>
      </c>
      <c r="J224" s="51" t="s">
        <v>22</v>
      </c>
    </row>
    <row r="225" spans="1:10" ht="15">
      <c r="A225" s="22"/>
      <c r="B225" s="66" t="s">
        <v>515</v>
      </c>
      <c r="C225" s="185">
        <v>60</v>
      </c>
      <c r="D225" s="8">
        <v>2.3</v>
      </c>
      <c r="E225" s="7">
        <v>0.8</v>
      </c>
      <c r="F225" s="7">
        <v>1.3</v>
      </c>
      <c r="G225" s="7">
        <v>69</v>
      </c>
      <c r="H225" s="25">
        <v>6</v>
      </c>
      <c r="I225" s="8">
        <v>27</v>
      </c>
      <c r="J225" s="51" t="s">
        <v>23</v>
      </c>
    </row>
    <row r="226" spans="1:10" ht="15">
      <c r="A226" s="22"/>
      <c r="B226" s="66" t="s">
        <v>1271</v>
      </c>
      <c r="C226" s="185">
        <v>30</v>
      </c>
      <c r="D226" s="8">
        <v>0.93</v>
      </c>
      <c r="E226" s="8">
        <v>0</v>
      </c>
      <c r="F226" s="8">
        <v>0.06</v>
      </c>
      <c r="G226" s="8">
        <v>12</v>
      </c>
      <c r="H226" s="8">
        <v>3</v>
      </c>
      <c r="I226" s="8">
        <v>27</v>
      </c>
      <c r="J226" s="66" t="s">
        <v>24</v>
      </c>
    </row>
    <row r="227" spans="1:10" ht="15">
      <c r="A227" s="22"/>
      <c r="B227" s="66" t="s">
        <v>1271</v>
      </c>
      <c r="C227" s="185">
        <v>50</v>
      </c>
      <c r="D227" s="8">
        <v>1.6</v>
      </c>
      <c r="E227" s="8">
        <v>0</v>
      </c>
      <c r="F227" s="8">
        <v>0.1</v>
      </c>
      <c r="G227" s="8">
        <v>20</v>
      </c>
      <c r="H227" s="8">
        <v>5</v>
      </c>
      <c r="I227" s="8">
        <v>27</v>
      </c>
      <c r="J227" s="66" t="s">
        <v>25</v>
      </c>
    </row>
    <row r="228" spans="1:10" ht="15">
      <c r="A228" s="22"/>
      <c r="B228" s="66" t="s">
        <v>1271</v>
      </c>
      <c r="C228" s="185">
        <v>60</v>
      </c>
      <c r="D228" s="8">
        <v>1.9</v>
      </c>
      <c r="E228" s="8">
        <v>0</v>
      </c>
      <c r="F228" s="8">
        <v>0.1</v>
      </c>
      <c r="G228" s="8">
        <v>24</v>
      </c>
      <c r="H228" s="8">
        <v>6</v>
      </c>
      <c r="I228" s="8">
        <v>27</v>
      </c>
      <c r="J228" s="66" t="s">
        <v>26</v>
      </c>
    </row>
    <row r="229" spans="1:10" ht="15">
      <c r="A229" s="22"/>
      <c r="B229" s="66" t="s">
        <v>1272</v>
      </c>
      <c r="C229" s="185">
        <v>30</v>
      </c>
      <c r="D229" s="8">
        <v>0.18</v>
      </c>
      <c r="E229" s="8">
        <v>0</v>
      </c>
      <c r="F229" s="8">
        <v>1.26</v>
      </c>
      <c r="G229" s="8">
        <v>6</v>
      </c>
      <c r="H229" s="8">
        <v>4.1</v>
      </c>
      <c r="I229" s="8">
        <v>27</v>
      </c>
      <c r="J229" s="66" t="s">
        <v>27</v>
      </c>
    </row>
    <row r="230" spans="1:10" ht="15">
      <c r="A230" s="22"/>
      <c r="B230" s="66" t="s">
        <v>1272</v>
      </c>
      <c r="C230" s="185">
        <v>50</v>
      </c>
      <c r="D230" s="8">
        <v>0.3</v>
      </c>
      <c r="E230" s="8">
        <v>0</v>
      </c>
      <c r="F230" s="8">
        <v>2.1</v>
      </c>
      <c r="G230" s="8">
        <v>10</v>
      </c>
      <c r="H230" s="8">
        <v>6.8</v>
      </c>
      <c r="I230" s="8">
        <v>27</v>
      </c>
      <c r="J230" s="66" t="s">
        <v>28</v>
      </c>
    </row>
    <row r="231" spans="1:10" ht="15">
      <c r="A231" s="22"/>
      <c r="B231" s="66" t="s">
        <v>1272</v>
      </c>
      <c r="C231" s="185">
        <v>60</v>
      </c>
      <c r="D231" s="8">
        <v>0.4</v>
      </c>
      <c r="E231" s="8">
        <v>0</v>
      </c>
      <c r="F231" s="8">
        <v>2.5</v>
      </c>
      <c r="G231" s="8">
        <v>12</v>
      </c>
      <c r="H231" s="8">
        <v>8.2</v>
      </c>
      <c r="I231" s="8">
        <v>27</v>
      </c>
      <c r="J231" s="66" t="s">
        <v>29</v>
      </c>
    </row>
    <row r="232" spans="1:10" ht="15">
      <c r="A232" s="5" t="s">
        <v>1400</v>
      </c>
      <c r="B232" s="66" t="s">
        <v>274</v>
      </c>
      <c r="C232" s="185">
        <v>30</v>
      </c>
      <c r="D232" s="8">
        <v>0.33</v>
      </c>
      <c r="E232" s="8">
        <v>0</v>
      </c>
      <c r="F232" s="8">
        <v>1.14</v>
      </c>
      <c r="G232" s="8">
        <v>6</v>
      </c>
      <c r="H232" s="8">
        <v>4.5</v>
      </c>
      <c r="I232" s="8">
        <v>27</v>
      </c>
      <c r="J232" s="66" t="s">
        <v>30</v>
      </c>
    </row>
    <row r="233" spans="1:10" ht="15">
      <c r="A233" s="5"/>
      <c r="B233" s="66" t="s">
        <v>274</v>
      </c>
      <c r="C233" s="185">
        <v>50</v>
      </c>
      <c r="D233" s="8">
        <v>0.6</v>
      </c>
      <c r="E233" s="8">
        <v>0</v>
      </c>
      <c r="F233" s="8">
        <v>1.9</v>
      </c>
      <c r="G233" s="8">
        <v>10</v>
      </c>
      <c r="H233" s="8">
        <v>7.5</v>
      </c>
      <c r="I233" s="8">
        <v>27</v>
      </c>
      <c r="J233" s="66" t="s">
        <v>31</v>
      </c>
    </row>
    <row r="234" spans="1:10" ht="15">
      <c r="A234" s="22"/>
      <c r="B234" s="66" t="s">
        <v>274</v>
      </c>
      <c r="C234" s="185">
        <v>60</v>
      </c>
      <c r="D234" s="8">
        <v>0.7</v>
      </c>
      <c r="E234" s="8">
        <v>0</v>
      </c>
      <c r="F234" s="8">
        <v>2.3</v>
      </c>
      <c r="G234" s="8">
        <v>12</v>
      </c>
      <c r="H234" s="8">
        <v>9</v>
      </c>
      <c r="I234" s="8">
        <v>27</v>
      </c>
      <c r="J234" s="66" t="s">
        <v>32</v>
      </c>
    </row>
    <row r="235" spans="1:10" ht="15">
      <c r="A235" s="22"/>
      <c r="B235" s="66" t="s">
        <v>140</v>
      </c>
      <c r="C235" s="185">
        <v>30</v>
      </c>
      <c r="D235" s="8">
        <v>0.6</v>
      </c>
      <c r="E235" s="8">
        <v>0</v>
      </c>
      <c r="F235" s="8">
        <v>0.6</v>
      </c>
      <c r="G235" s="8">
        <v>8</v>
      </c>
      <c r="H235" s="8">
        <v>7.5</v>
      </c>
      <c r="I235" s="8">
        <v>27</v>
      </c>
      <c r="J235" s="66" t="s">
        <v>33</v>
      </c>
    </row>
    <row r="236" spans="1:10" ht="15">
      <c r="A236" s="22"/>
      <c r="B236" s="66" t="s">
        <v>140</v>
      </c>
      <c r="C236" s="185">
        <v>50</v>
      </c>
      <c r="D236" s="8">
        <v>1</v>
      </c>
      <c r="E236" s="8">
        <v>0</v>
      </c>
      <c r="F236" s="8">
        <v>1</v>
      </c>
      <c r="G236" s="8">
        <v>13</v>
      </c>
      <c r="H236" s="8">
        <v>12.5</v>
      </c>
      <c r="I236" s="8">
        <v>27</v>
      </c>
      <c r="J236" s="66" t="s">
        <v>34</v>
      </c>
    </row>
    <row r="237" spans="1:10" ht="15">
      <c r="A237" s="22"/>
      <c r="B237" s="66" t="s">
        <v>140</v>
      </c>
      <c r="C237" s="185">
        <v>60</v>
      </c>
      <c r="D237" s="8">
        <v>1.2</v>
      </c>
      <c r="E237" s="8">
        <v>0</v>
      </c>
      <c r="F237" s="8">
        <v>1.2</v>
      </c>
      <c r="G237" s="8">
        <v>15</v>
      </c>
      <c r="H237" s="8">
        <v>15</v>
      </c>
      <c r="I237" s="8">
        <v>27</v>
      </c>
      <c r="J237" s="66" t="s">
        <v>35</v>
      </c>
    </row>
    <row r="238" spans="1:10" ht="15">
      <c r="A238" s="22"/>
      <c r="B238" s="66" t="s">
        <v>292</v>
      </c>
      <c r="C238" s="185">
        <v>20</v>
      </c>
      <c r="D238" s="8">
        <v>0.16</v>
      </c>
      <c r="E238" s="8">
        <v>0</v>
      </c>
      <c r="F238" s="8">
        <v>0.5</v>
      </c>
      <c r="G238" s="8">
        <v>7</v>
      </c>
      <c r="H238" s="8">
        <v>8.4</v>
      </c>
      <c r="I238" s="8">
        <v>27</v>
      </c>
      <c r="J238" s="66" t="s">
        <v>36</v>
      </c>
    </row>
    <row r="239" spans="1:10" ht="15">
      <c r="A239" s="22"/>
      <c r="B239" s="66" t="s">
        <v>292</v>
      </c>
      <c r="C239" s="185">
        <v>30</v>
      </c>
      <c r="D239" s="8">
        <v>0.24</v>
      </c>
      <c r="E239" s="8">
        <v>0</v>
      </c>
      <c r="F239" s="8">
        <v>0.75</v>
      </c>
      <c r="G239" s="8">
        <v>10</v>
      </c>
      <c r="H239" s="8">
        <v>12.6</v>
      </c>
      <c r="I239" s="8">
        <v>27</v>
      </c>
      <c r="J239" s="66" t="s">
        <v>37</v>
      </c>
    </row>
    <row r="240" spans="1:10" ht="15">
      <c r="A240" s="22"/>
      <c r="B240" s="66" t="s">
        <v>292</v>
      </c>
      <c r="C240" s="185">
        <v>50</v>
      </c>
      <c r="D240" s="8">
        <v>0.4</v>
      </c>
      <c r="E240" s="8">
        <v>0</v>
      </c>
      <c r="F240" s="8">
        <v>1.25</v>
      </c>
      <c r="G240" s="8">
        <v>17</v>
      </c>
      <c r="H240" s="8">
        <v>21</v>
      </c>
      <c r="I240" s="8">
        <v>27</v>
      </c>
      <c r="J240" s="66" t="s">
        <v>38</v>
      </c>
    </row>
    <row r="241" spans="1:10" ht="15">
      <c r="A241" s="5" t="s">
        <v>1401</v>
      </c>
      <c r="B241" s="66" t="s">
        <v>275</v>
      </c>
      <c r="C241" s="185">
        <v>20</v>
      </c>
      <c r="D241" s="8">
        <v>0.22</v>
      </c>
      <c r="E241" s="8">
        <v>0</v>
      </c>
      <c r="F241" s="8">
        <v>1</v>
      </c>
      <c r="G241" s="8">
        <v>3</v>
      </c>
      <c r="H241" s="8">
        <v>4</v>
      </c>
      <c r="I241" s="8">
        <v>27</v>
      </c>
      <c r="J241" s="66" t="s">
        <v>39</v>
      </c>
    </row>
    <row r="242" spans="1:10" ht="15">
      <c r="A242" s="5"/>
      <c r="B242" s="66" t="s">
        <v>275</v>
      </c>
      <c r="C242" s="185">
        <v>30</v>
      </c>
      <c r="D242" s="8">
        <v>0.33</v>
      </c>
      <c r="E242" s="8">
        <v>0</v>
      </c>
      <c r="F242" s="8">
        <v>1.5</v>
      </c>
      <c r="G242" s="8">
        <v>5</v>
      </c>
      <c r="H242" s="8">
        <v>6</v>
      </c>
      <c r="I242" s="8">
        <v>27</v>
      </c>
      <c r="J242" s="66" t="s">
        <v>40</v>
      </c>
    </row>
    <row r="243" spans="1:10" ht="15">
      <c r="A243" s="22"/>
      <c r="B243" s="66" t="s">
        <v>275</v>
      </c>
      <c r="C243" s="185">
        <v>50</v>
      </c>
      <c r="D243" s="8">
        <v>0.55</v>
      </c>
      <c r="E243" s="8">
        <v>0</v>
      </c>
      <c r="F243" s="8">
        <v>2.5</v>
      </c>
      <c r="G243" s="8">
        <v>8</v>
      </c>
      <c r="H243" s="8">
        <v>10</v>
      </c>
      <c r="I243" s="8">
        <v>27</v>
      </c>
      <c r="J243" s="66" t="s">
        <v>41</v>
      </c>
    </row>
    <row r="244" spans="1:10" ht="15">
      <c r="A244" s="5" t="s">
        <v>1404</v>
      </c>
      <c r="B244" s="66" t="s">
        <v>276</v>
      </c>
      <c r="C244" s="185">
        <v>20</v>
      </c>
      <c r="D244" s="8">
        <v>0.26</v>
      </c>
      <c r="E244" s="8">
        <v>0</v>
      </c>
      <c r="F244" s="8">
        <v>1.1</v>
      </c>
      <c r="G244" s="8">
        <v>5</v>
      </c>
      <c r="H244" s="8">
        <v>3.2</v>
      </c>
      <c r="I244" s="8">
        <v>27</v>
      </c>
      <c r="J244" s="66" t="s">
        <v>42</v>
      </c>
    </row>
    <row r="245" spans="1:10" ht="15">
      <c r="A245" s="5"/>
      <c r="B245" s="66" t="s">
        <v>276</v>
      </c>
      <c r="C245" s="185">
        <v>30</v>
      </c>
      <c r="D245" s="8">
        <v>0.39</v>
      </c>
      <c r="E245" s="8">
        <v>0</v>
      </c>
      <c r="F245" s="8">
        <v>1.65</v>
      </c>
      <c r="G245" s="8">
        <v>8</v>
      </c>
      <c r="H245" s="8">
        <v>4.8</v>
      </c>
      <c r="I245" s="8">
        <v>27</v>
      </c>
      <c r="J245" s="66" t="s">
        <v>43</v>
      </c>
    </row>
    <row r="246" spans="1:10" ht="15">
      <c r="A246" s="22"/>
      <c r="B246" s="66" t="s">
        <v>276</v>
      </c>
      <c r="C246" s="185">
        <v>50</v>
      </c>
      <c r="D246" s="8">
        <v>0.65</v>
      </c>
      <c r="E246" s="8">
        <v>0</v>
      </c>
      <c r="F246" s="8">
        <v>2.75</v>
      </c>
      <c r="G246" s="8">
        <v>13</v>
      </c>
      <c r="H246" s="8">
        <v>8</v>
      </c>
      <c r="I246" s="8">
        <v>27</v>
      </c>
      <c r="J246" s="66" t="s">
        <v>44</v>
      </c>
    </row>
    <row r="247" spans="1:10" ht="15">
      <c r="A247" s="5" t="s">
        <v>1405</v>
      </c>
      <c r="B247" s="66" t="s">
        <v>139</v>
      </c>
      <c r="C247" s="198">
        <v>1</v>
      </c>
      <c r="D247" s="9">
        <v>0.04</v>
      </c>
      <c r="E247" s="81">
        <v>0</v>
      </c>
      <c r="F247" s="9">
        <v>0.08</v>
      </c>
      <c r="G247" s="25">
        <v>0.46</v>
      </c>
      <c r="H247" s="82">
        <v>1.5</v>
      </c>
      <c r="I247" s="8">
        <v>27</v>
      </c>
      <c r="J247" s="51" t="s">
        <v>45</v>
      </c>
    </row>
    <row r="248" spans="1:10" ht="15">
      <c r="A248" s="5"/>
      <c r="B248" s="66" t="s">
        <v>139</v>
      </c>
      <c r="C248" s="198">
        <v>2</v>
      </c>
      <c r="D248" s="9">
        <v>0.08</v>
      </c>
      <c r="E248" s="81">
        <v>0</v>
      </c>
      <c r="F248" s="9">
        <v>0.16</v>
      </c>
      <c r="G248" s="25">
        <v>0.92</v>
      </c>
      <c r="H248" s="82">
        <v>3</v>
      </c>
      <c r="I248" s="8">
        <v>27</v>
      </c>
      <c r="J248" s="51" t="s">
        <v>46</v>
      </c>
    </row>
    <row r="249" spans="1:10" ht="15">
      <c r="A249" s="22"/>
      <c r="B249" s="66" t="s">
        <v>139</v>
      </c>
      <c r="C249" s="198">
        <v>3</v>
      </c>
      <c r="D249" s="8">
        <v>0.12</v>
      </c>
      <c r="E249" s="8">
        <v>0</v>
      </c>
      <c r="F249" s="8">
        <v>0.24</v>
      </c>
      <c r="G249" s="25">
        <v>1.38</v>
      </c>
      <c r="H249" s="8">
        <v>4.5</v>
      </c>
      <c r="I249" s="8">
        <v>27</v>
      </c>
      <c r="J249" s="51" t="s">
        <v>47</v>
      </c>
    </row>
    <row r="250" spans="1:10" ht="15">
      <c r="A250" s="5" t="s">
        <v>1406</v>
      </c>
      <c r="B250" s="66" t="s">
        <v>138</v>
      </c>
      <c r="C250" s="198">
        <v>1</v>
      </c>
      <c r="D250" s="9">
        <v>0.03</v>
      </c>
      <c r="E250" s="83">
        <v>0.005</v>
      </c>
      <c r="F250" s="9">
        <v>0.04</v>
      </c>
      <c r="G250" s="25">
        <v>0.32</v>
      </c>
      <c r="H250" s="82">
        <v>1</v>
      </c>
      <c r="I250" s="8">
        <v>27</v>
      </c>
      <c r="J250" s="51" t="s">
        <v>48</v>
      </c>
    </row>
    <row r="251" spans="1:10" ht="15">
      <c r="A251" s="5"/>
      <c r="B251" s="66" t="s">
        <v>138</v>
      </c>
      <c r="C251" s="198">
        <v>2</v>
      </c>
      <c r="D251" s="9">
        <v>0.06</v>
      </c>
      <c r="E251" s="9">
        <v>0.01</v>
      </c>
      <c r="F251" s="9">
        <v>0.08</v>
      </c>
      <c r="G251" s="25">
        <v>0.62</v>
      </c>
      <c r="H251" s="82">
        <v>2</v>
      </c>
      <c r="I251" s="8">
        <v>27</v>
      </c>
      <c r="J251" s="51" t="s">
        <v>49</v>
      </c>
    </row>
    <row r="252" spans="1:10" ht="15">
      <c r="A252" s="22"/>
      <c r="B252" s="66" t="s">
        <v>138</v>
      </c>
      <c r="C252" s="198">
        <v>3</v>
      </c>
      <c r="D252" s="8">
        <v>0.09</v>
      </c>
      <c r="E252" s="8">
        <v>0.015</v>
      </c>
      <c r="F252" s="8">
        <v>0.12</v>
      </c>
      <c r="G252" s="25">
        <v>0.96</v>
      </c>
      <c r="H252" s="8">
        <v>3</v>
      </c>
      <c r="I252" s="8">
        <v>27</v>
      </c>
      <c r="J252" s="51" t="s">
        <v>50</v>
      </c>
    </row>
    <row r="253" spans="1:10" ht="15">
      <c r="A253" s="22"/>
      <c r="B253" s="66" t="s">
        <v>137</v>
      </c>
      <c r="C253" s="198">
        <v>1</v>
      </c>
      <c r="D253" s="83">
        <v>0.015</v>
      </c>
      <c r="E253" s="81">
        <v>0</v>
      </c>
      <c r="F253" s="9">
        <v>0.09</v>
      </c>
      <c r="G253" s="25">
        <v>0.3</v>
      </c>
      <c r="H253" s="82">
        <v>0.7</v>
      </c>
      <c r="I253" s="8">
        <v>27</v>
      </c>
      <c r="J253" s="51" t="s">
        <v>51</v>
      </c>
    </row>
    <row r="254" spans="1:10" ht="15">
      <c r="A254" s="22"/>
      <c r="B254" s="66" t="s">
        <v>137</v>
      </c>
      <c r="C254" s="198">
        <v>2</v>
      </c>
      <c r="D254" s="9">
        <v>0.03</v>
      </c>
      <c r="E254" s="81">
        <v>0</v>
      </c>
      <c r="F254" s="9">
        <v>0.18</v>
      </c>
      <c r="G254" s="25">
        <v>0.6</v>
      </c>
      <c r="H254" s="82">
        <v>1.4</v>
      </c>
      <c r="I254" s="8">
        <v>27</v>
      </c>
      <c r="J254" s="51" t="s">
        <v>52</v>
      </c>
    </row>
    <row r="255" spans="1:10" ht="15">
      <c r="A255" s="22"/>
      <c r="B255" s="66" t="s">
        <v>137</v>
      </c>
      <c r="C255" s="198">
        <v>3</v>
      </c>
      <c r="D255" s="8">
        <v>0.045</v>
      </c>
      <c r="E255" s="8">
        <v>0</v>
      </c>
      <c r="F255" s="8">
        <v>0.27</v>
      </c>
      <c r="G255" s="25">
        <v>0.9</v>
      </c>
      <c r="H255" s="8">
        <v>2.1</v>
      </c>
      <c r="I255" s="8">
        <v>27</v>
      </c>
      <c r="J255" s="51" t="s">
        <v>53</v>
      </c>
    </row>
    <row r="256" spans="1:10" ht="15">
      <c r="A256" s="5" t="s">
        <v>1407</v>
      </c>
      <c r="B256" s="66" t="s">
        <v>1403</v>
      </c>
      <c r="C256" s="185">
        <v>30</v>
      </c>
      <c r="D256" s="8">
        <v>1.02</v>
      </c>
      <c r="E256" s="8">
        <v>2.37</v>
      </c>
      <c r="F256" s="8">
        <v>0.87</v>
      </c>
      <c r="G256" s="9">
        <v>19.26</v>
      </c>
      <c r="H256" s="9">
        <v>7.2</v>
      </c>
      <c r="I256" s="8">
        <v>43</v>
      </c>
      <c r="J256" s="66"/>
    </row>
    <row r="257" spans="1:10" ht="15">
      <c r="A257" s="5"/>
      <c r="B257" s="66" t="s">
        <v>1403</v>
      </c>
      <c r="C257" s="185">
        <v>50</v>
      </c>
      <c r="D257" s="82">
        <v>1.7</v>
      </c>
      <c r="E257" s="82">
        <v>3.95</v>
      </c>
      <c r="F257" s="82">
        <v>1.45</v>
      </c>
      <c r="G257" s="9">
        <v>32.1</v>
      </c>
      <c r="H257" s="82">
        <v>12</v>
      </c>
      <c r="I257" s="8">
        <v>43</v>
      </c>
      <c r="J257" s="66"/>
    </row>
    <row r="258" spans="1:10" ht="15">
      <c r="A258" s="22"/>
      <c r="B258" s="66" t="s">
        <v>1403</v>
      </c>
      <c r="C258" s="185">
        <v>60</v>
      </c>
      <c r="D258" s="82">
        <v>2.04</v>
      </c>
      <c r="E258" s="82">
        <v>4.74</v>
      </c>
      <c r="F258" s="82">
        <v>1.74</v>
      </c>
      <c r="G258" s="9">
        <v>38.52</v>
      </c>
      <c r="H258" s="82">
        <v>14.4</v>
      </c>
      <c r="I258" s="8">
        <v>43</v>
      </c>
      <c r="J258" s="66"/>
    </row>
    <row r="259" spans="1:10" ht="15">
      <c r="A259" s="5" t="s">
        <v>1408</v>
      </c>
      <c r="B259" s="66" t="s">
        <v>136</v>
      </c>
      <c r="C259" s="185">
        <v>30</v>
      </c>
      <c r="D259" s="8">
        <v>0.75</v>
      </c>
      <c r="E259" s="8">
        <v>0.19</v>
      </c>
      <c r="F259" s="8">
        <v>4.93</v>
      </c>
      <c r="G259" s="9">
        <v>24.37</v>
      </c>
      <c r="H259" s="8">
        <v>1.21</v>
      </c>
      <c r="I259" s="8">
        <v>64</v>
      </c>
      <c r="J259" s="66"/>
    </row>
    <row r="260" spans="1:10" ht="15">
      <c r="A260" s="5"/>
      <c r="B260" s="66" t="s">
        <v>136</v>
      </c>
      <c r="C260" s="185">
        <v>50</v>
      </c>
      <c r="D260" s="82">
        <v>1.25</v>
      </c>
      <c r="E260" s="82">
        <v>0.31666666666666665</v>
      </c>
      <c r="F260" s="82">
        <v>8.216666666666667</v>
      </c>
      <c r="G260" s="9">
        <v>40.61666666666667</v>
      </c>
      <c r="H260" s="82">
        <v>2.0166666666666666</v>
      </c>
      <c r="I260" s="8">
        <v>64</v>
      </c>
      <c r="J260" s="66"/>
    </row>
    <row r="261" spans="1:10" ht="15">
      <c r="A261" s="22"/>
      <c r="B261" s="66" t="s">
        <v>136</v>
      </c>
      <c r="C261" s="185">
        <v>60</v>
      </c>
      <c r="D261" s="82">
        <v>1.5</v>
      </c>
      <c r="E261" s="82">
        <v>0.38</v>
      </c>
      <c r="F261" s="82">
        <v>9.86</v>
      </c>
      <c r="G261" s="9">
        <v>48.74</v>
      </c>
      <c r="H261" s="82">
        <v>2.42</v>
      </c>
      <c r="I261" s="8">
        <v>64</v>
      </c>
      <c r="J261" s="66"/>
    </row>
    <row r="262" spans="1:10" ht="15">
      <c r="A262" s="22"/>
      <c r="B262" s="66" t="s">
        <v>348</v>
      </c>
      <c r="C262" s="185">
        <v>30</v>
      </c>
      <c r="D262" s="8">
        <v>0.46</v>
      </c>
      <c r="E262" s="8">
        <v>1.78</v>
      </c>
      <c r="F262" s="8">
        <v>2.41</v>
      </c>
      <c r="G262" s="9">
        <v>27.46</v>
      </c>
      <c r="H262" s="8">
        <v>16.35</v>
      </c>
      <c r="I262" s="8">
        <v>49</v>
      </c>
      <c r="J262" s="66"/>
    </row>
    <row r="263" spans="1:10" ht="15">
      <c r="A263" s="22"/>
      <c r="B263" s="66" t="s">
        <v>348</v>
      </c>
      <c r="C263" s="185">
        <v>50</v>
      </c>
      <c r="D263" s="82">
        <v>0.7666666666666667</v>
      </c>
      <c r="E263" s="82">
        <v>2.966666666666667</v>
      </c>
      <c r="F263" s="82">
        <v>4.016666666666667</v>
      </c>
      <c r="G263" s="9">
        <v>45.766666666666666</v>
      </c>
      <c r="H263" s="82">
        <v>27.25</v>
      </c>
      <c r="I263" s="8">
        <v>49</v>
      </c>
      <c r="J263" s="66"/>
    </row>
    <row r="264" spans="1:10" ht="15">
      <c r="A264" s="22"/>
      <c r="B264" s="66" t="s">
        <v>348</v>
      </c>
      <c r="C264" s="185">
        <v>60</v>
      </c>
      <c r="D264" s="82">
        <v>0.92</v>
      </c>
      <c r="E264" s="82">
        <v>3.56</v>
      </c>
      <c r="F264" s="82">
        <v>4.82</v>
      </c>
      <c r="G264" s="9">
        <v>54.92</v>
      </c>
      <c r="H264" s="82">
        <v>32.7</v>
      </c>
      <c r="I264" s="8">
        <v>49</v>
      </c>
      <c r="J264" s="66"/>
    </row>
    <row r="265" spans="1:11" ht="15">
      <c r="A265" s="5" t="s">
        <v>1409</v>
      </c>
      <c r="B265" s="66" t="s">
        <v>349</v>
      </c>
      <c r="C265" s="185">
        <v>30</v>
      </c>
      <c r="D265" s="7">
        <v>0.32</v>
      </c>
      <c r="E265" s="7">
        <v>2.29</v>
      </c>
      <c r="F265" s="7">
        <v>1.24</v>
      </c>
      <c r="G265" s="7">
        <v>26.83</v>
      </c>
      <c r="H265" s="7">
        <v>28.13</v>
      </c>
      <c r="I265" s="8">
        <v>61</v>
      </c>
      <c r="J265" s="51" t="s">
        <v>1345</v>
      </c>
      <c r="K265" s="77"/>
    </row>
    <row r="266" spans="1:11" ht="15">
      <c r="A266" s="5"/>
      <c r="B266" s="66" t="s">
        <v>349</v>
      </c>
      <c r="C266" s="185">
        <v>50</v>
      </c>
      <c r="D266" s="25">
        <v>0.5333333333333333</v>
      </c>
      <c r="E266" s="25">
        <v>3.816666666666667</v>
      </c>
      <c r="F266" s="25">
        <v>2.0666666666666664</v>
      </c>
      <c r="G266" s="25">
        <v>44.71666666666667</v>
      </c>
      <c r="H266" s="25">
        <v>46.88333333333333</v>
      </c>
      <c r="I266" s="8">
        <v>61</v>
      </c>
      <c r="J266" s="51" t="s">
        <v>1345</v>
      </c>
      <c r="K266" s="77"/>
    </row>
    <row r="267" spans="1:11" ht="15">
      <c r="A267" s="5"/>
      <c r="B267" s="66" t="s">
        <v>349</v>
      </c>
      <c r="C267" s="185">
        <v>60</v>
      </c>
      <c r="D267" s="7">
        <v>0.64</v>
      </c>
      <c r="E267" s="7">
        <v>4.58</v>
      </c>
      <c r="F267" s="7">
        <v>2.48</v>
      </c>
      <c r="G267" s="7">
        <v>53.66</v>
      </c>
      <c r="H267" s="7">
        <v>56.26</v>
      </c>
      <c r="I267" s="8">
        <v>61</v>
      </c>
      <c r="J267" s="51" t="s">
        <v>1345</v>
      </c>
      <c r="K267" s="77"/>
    </row>
    <row r="268" spans="1:11" ht="15">
      <c r="A268" s="5"/>
      <c r="B268" s="66" t="s">
        <v>349</v>
      </c>
      <c r="C268" s="185">
        <v>30</v>
      </c>
      <c r="D268" s="7">
        <v>0.31</v>
      </c>
      <c r="E268" s="7">
        <v>2.29</v>
      </c>
      <c r="F268" s="25">
        <v>1.09</v>
      </c>
      <c r="G268" s="7">
        <v>26.19</v>
      </c>
      <c r="H268" s="25">
        <v>28.73</v>
      </c>
      <c r="I268" s="8">
        <v>61</v>
      </c>
      <c r="J268" s="51" t="s">
        <v>1346</v>
      </c>
      <c r="K268" s="77"/>
    </row>
    <row r="269" spans="1:11" ht="15">
      <c r="A269" s="22"/>
      <c r="B269" s="66" t="s">
        <v>349</v>
      </c>
      <c r="C269" s="185">
        <v>50</v>
      </c>
      <c r="D269" s="25">
        <v>0.5333333333333333</v>
      </c>
      <c r="E269" s="25">
        <v>3.816666666666667</v>
      </c>
      <c r="F269" s="25">
        <v>2.0666666666666664</v>
      </c>
      <c r="G269" s="25">
        <v>44.71666666666667</v>
      </c>
      <c r="H269" s="25">
        <v>46.88333333333333</v>
      </c>
      <c r="I269" s="8">
        <v>61</v>
      </c>
      <c r="J269" s="51" t="s">
        <v>1346</v>
      </c>
      <c r="K269" s="77"/>
    </row>
    <row r="270" spans="1:11" ht="15">
      <c r="A270" s="22"/>
      <c r="B270" s="66" t="s">
        <v>349</v>
      </c>
      <c r="C270" s="185">
        <v>60</v>
      </c>
      <c r="D270" s="25">
        <v>0.62</v>
      </c>
      <c r="E270" s="25">
        <v>4.58</v>
      </c>
      <c r="F270" s="25">
        <v>2.18</v>
      </c>
      <c r="G270" s="25">
        <v>52.38</v>
      </c>
      <c r="H270" s="25">
        <v>57.46</v>
      </c>
      <c r="I270" s="8">
        <v>61</v>
      </c>
      <c r="J270" s="51" t="s">
        <v>1346</v>
      </c>
      <c r="K270" s="77"/>
    </row>
    <row r="271" spans="1:11" ht="15">
      <c r="A271" s="22"/>
      <c r="B271" s="66" t="s">
        <v>6</v>
      </c>
      <c r="C271" s="185">
        <v>30</v>
      </c>
      <c r="D271" s="7">
        <v>0.32</v>
      </c>
      <c r="E271" s="7">
        <v>2.84</v>
      </c>
      <c r="F271" s="7">
        <v>1.21</v>
      </c>
      <c r="G271" s="7">
        <v>31.72</v>
      </c>
      <c r="H271" s="7">
        <v>15.54</v>
      </c>
      <c r="I271" s="8">
        <v>24</v>
      </c>
      <c r="J271" s="51" t="s">
        <v>1346</v>
      </c>
      <c r="K271" s="77"/>
    </row>
    <row r="272" spans="1:11" ht="15">
      <c r="A272" s="22"/>
      <c r="B272" s="66" t="s">
        <v>6</v>
      </c>
      <c r="C272" s="185">
        <v>50</v>
      </c>
      <c r="D272" s="25">
        <v>0.5333333333333333</v>
      </c>
      <c r="E272" s="23">
        <v>4.733333333333333</v>
      </c>
      <c r="F272" s="23">
        <v>2.0166666666666666</v>
      </c>
      <c r="G272" s="23">
        <v>52.86666666666666</v>
      </c>
      <c r="H272" s="23">
        <v>25.9</v>
      </c>
      <c r="I272" s="8">
        <v>24</v>
      </c>
      <c r="J272" s="51" t="s">
        <v>1346</v>
      </c>
      <c r="K272" s="77"/>
    </row>
    <row r="273" spans="1:11" ht="15">
      <c r="A273" s="22"/>
      <c r="B273" s="66" t="s">
        <v>6</v>
      </c>
      <c r="C273" s="185">
        <v>60</v>
      </c>
      <c r="D273" s="7">
        <v>0.64</v>
      </c>
      <c r="E273" s="7">
        <v>5.68</v>
      </c>
      <c r="F273" s="7">
        <v>2.42</v>
      </c>
      <c r="G273" s="7">
        <v>63.44</v>
      </c>
      <c r="H273" s="23">
        <v>31.08</v>
      </c>
      <c r="I273" s="8">
        <v>24</v>
      </c>
      <c r="J273" s="51" t="s">
        <v>1346</v>
      </c>
      <c r="K273" s="77"/>
    </row>
    <row r="274" spans="1:11" ht="15">
      <c r="A274" s="22"/>
      <c r="B274" s="66" t="s">
        <v>350</v>
      </c>
      <c r="C274" s="185">
        <v>30</v>
      </c>
      <c r="D274" s="7">
        <v>0.34</v>
      </c>
      <c r="E274" s="7">
        <v>1.53</v>
      </c>
      <c r="F274" s="7">
        <v>1.23</v>
      </c>
      <c r="G274" s="7">
        <v>20.02</v>
      </c>
      <c r="H274" s="7">
        <v>17.81</v>
      </c>
      <c r="I274" s="8">
        <v>25</v>
      </c>
      <c r="J274" s="51" t="s">
        <v>1345</v>
      </c>
      <c r="K274" s="77"/>
    </row>
    <row r="275" spans="1:11" ht="15">
      <c r="A275" s="22"/>
      <c r="B275" s="66" t="s">
        <v>350</v>
      </c>
      <c r="C275" s="185">
        <v>50</v>
      </c>
      <c r="D275" s="25">
        <v>0.5666666666666667</v>
      </c>
      <c r="E275" s="23">
        <v>2.55</v>
      </c>
      <c r="F275" s="23">
        <v>2.05</v>
      </c>
      <c r="G275" s="23">
        <v>33.36666666666667</v>
      </c>
      <c r="H275" s="23">
        <v>29.683333333333334</v>
      </c>
      <c r="I275" s="8">
        <v>25</v>
      </c>
      <c r="J275" s="51" t="s">
        <v>1345</v>
      </c>
      <c r="K275" s="77"/>
    </row>
    <row r="276" spans="1:10" ht="15">
      <c r="A276" s="22"/>
      <c r="B276" s="66" t="s">
        <v>350</v>
      </c>
      <c r="C276" s="185">
        <v>60</v>
      </c>
      <c r="D276" s="7">
        <v>0.68</v>
      </c>
      <c r="E276" s="7">
        <v>3.06</v>
      </c>
      <c r="F276" s="7">
        <v>2.46</v>
      </c>
      <c r="G276" s="7">
        <v>40.04</v>
      </c>
      <c r="H276" s="23">
        <v>35.62</v>
      </c>
      <c r="I276" s="8">
        <v>25</v>
      </c>
      <c r="J276" s="51" t="s">
        <v>1345</v>
      </c>
    </row>
    <row r="277" spans="1:10" ht="15">
      <c r="A277" s="5" t="s">
        <v>1410</v>
      </c>
      <c r="B277" s="66" t="s">
        <v>351</v>
      </c>
      <c r="C277" s="185">
        <v>30</v>
      </c>
      <c r="D277" s="8">
        <v>0.62</v>
      </c>
      <c r="E277" s="8">
        <v>1.95</v>
      </c>
      <c r="F277" s="8">
        <v>3.23</v>
      </c>
      <c r="G277" s="81">
        <v>32.91</v>
      </c>
      <c r="H277" s="8">
        <v>2.63</v>
      </c>
      <c r="I277" s="8">
        <v>134</v>
      </c>
      <c r="J277" s="66"/>
    </row>
    <row r="278" spans="1:10" ht="15">
      <c r="A278" s="5"/>
      <c r="B278" s="66" t="s">
        <v>351</v>
      </c>
      <c r="C278" s="185">
        <v>50</v>
      </c>
      <c r="D278" s="82">
        <v>1.0333333333333332</v>
      </c>
      <c r="E278" s="82">
        <v>3.25</v>
      </c>
      <c r="F278" s="82">
        <v>5.383333333333333</v>
      </c>
      <c r="G278" s="81">
        <v>54.85</v>
      </c>
      <c r="H278" s="82">
        <v>4.383333333333333</v>
      </c>
      <c r="I278" s="8">
        <v>134</v>
      </c>
      <c r="J278" s="66"/>
    </row>
    <row r="279" spans="1:10" ht="15">
      <c r="A279" s="22"/>
      <c r="B279" s="66" t="s">
        <v>351</v>
      </c>
      <c r="C279" s="185">
        <v>60</v>
      </c>
      <c r="D279" s="82">
        <v>1.24</v>
      </c>
      <c r="E279" s="82">
        <v>3.9</v>
      </c>
      <c r="F279" s="82">
        <v>6.46</v>
      </c>
      <c r="G279" s="81">
        <v>65.82</v>
      </c>
      <c r="H279" s="82">
        <v>5.26</v>
      </c>
      <c r="I279" s="8">
        <v>134</v>
      </c>
      <c r="J279" s="66"/>
    </row>
    <row r="280" spans="1:10" ht="15">
      <c r="A280" s="5" t="s">
        <v>1411</v>
      </c>
      <c r="B280" s="66" t="s">
        <v>1412</v>
      </c>
      <c r="C280" s="185">
        <v>30</v>
      </c>
      <c r="D280" s="8">
        <v>0.55</v>
      </c>
      <c r="E280" s="8">
        <v>1.83</v>
      </c>
      <c r="F280" s="8">
        <v>1.93</v>
      </c>
      <c r="G280" s="9">
        <v>26.35</v>
      </c>
      <c r="H280" s="8">
        <v>2.77</v>
      </c>
      <c r="I280" s="8">
        <v>39</v>
      </c>
      <c r="J280" s="66"/>
    </row>
    <row r="281" spans="1:10" ht="15">
      <c r="A281" s="5"/>
      <c r="B281" s="66" t="s">
        <v>1412</v>
      </c>
      <c r="C281" s="185">
        <v>50</v>
      </c>
      <c r="D281" s="82">
        <v>0.9166666666666666</v>
      </c>
      <c r="E281" s="82">
        <v>3.05</v>
      </c>
      <c r="F281" s="82">
        <v>3.2166666666666663</v>
      </c>
      <c r="G281" s="9">
        <v>43.91666666666667</v>
      </c>
      <c r="H281" s="82">
        <v>4.616666666666667</v>
      </c>
      <c r="I281" s="8">
        <v>39</v>
      </c>
      <c r="J281" s="66"/>
    </row>
    <row r="282" spans="1:10" ht="15">
      <c r="A282" s="22"/>
      <c r="B282" s="66" t="s">
        <v>1412</v>
      </c>
      <c r="C282" s="185">
        <v>60</v>
      </c>
      <c r="D282" s="82">
        <v>1.1</v>
      </c>
      <c r="E282" s="82">
        <v>3.66</v>
      </c>
      <c r="F282" s="82">
        <v>3.86</v>
      </c>
      <c r="G282" s="9">
        <v>52.7</v>
      </c>
      <c r="H282" s="82">
        <v>5.54</v>
      </c>
      <c r="I282" s="8">
        <v>39</v>
      </c>
      <c r="J282" s="66"/>
    </row>
    <row r="283" spans="1:10" ht="15">
      <c r="A283" s="5" t="s">
        <v>1413</v>
      </c>
      <c r="B283" s="66" t="s">
        <v>1341</v>
      </c>
      <c r="C283" s="185">
        <v>30</v>
      </c>
      <c r="D283" s="8">
        <v>0.4</v>
      </c>
      <c r="E283" s="8">
        <v>1.9</v>
      </c>
      <c r="F283" s="8">
        <v>2.3</v>
      </c>
      <c r="G283" s="81">
        <v>28</v>
      </c>
      <c r="H283" s="8">
        <v>2.9</v>
      </c>
      <c r="I283" s="8">
        <v>11</v>
      </c>
      <c r="J283" s="66"/>
    </row>
    <row r="284" spans="1:10" ht="15">
      <c r="A284" s="5"/>
      <c r="B284" s="66" t="s">
        <v>1341</v>
      </c>
      <c r="C284" s="185">
        <v>50</v>
      </c>
      <c r="D284" s="82">
        <v>0.6666666666666667</v>
      </c>
      <c r="E284" s="82">
        <v>3.166666666666666</v>
      </c>
      <c r="F284" s="82">
        <v>3.833333333333333</v>
      </c>
      <c r="G284" s="81">
        <v>46.666666666666664</v>
      </c>
      <c r="H284" s="82">
        <v>4.833333333333333</v>
      </c>
      <c r="I284" s="8">
        <v>11</v>
      </c>
      <c r="J284" s="66"/>
    </row>
    <row r="285" spans="1:10" ht="15">
      <c r="A285" s="22"/>
      <c r="B285" s="66" t="s">
        <v>1341</v>
      </c>
      <c r="C285" s="185">
        <v>60</v>
      </c>
      <c r="D285" s="82">
        <v>0.8</v>
      </c>
      <c r="E285" s="82">
        <v>3.8</v>
      </c>
      <c r="F285" s="82">
        <v>4.6</v>
      </c>
      <c r="G285" s="81">
        <v>56</v>
      </c>
      <c r="H285" s="82">
        <v>5.8</v>
      </c>
      <c r="I285" s="8">
        <v>11</v>
      </c>
      <c r="J285" s="66"/>
    </row>
    <row r="286" spans="1:10" ht="15">
      <c r="A286" s="5" t="s">
        <v>1414</v>
      </c>
      <c r="B286" s="66" t="s">
        <v>1415</v>
      </c>
      <c r="C286" s="185">
        <v>30</v>
      </c>
      <c r="D286" s="8">
        <v>0.64</v>
      </c>
      <c r="E286" s="8">
        <v>1.71</v>
      </c>
      <c r="F286" s="8">
        <v>6.48</v>
      </c>
      <c r="G286" s="9">
        <v>43.85</v>
      </c>
      <c r="H286" s="8">
        <v>5.46</v>
      </c>
      <c r="I286" s="8">
        <v>44</v>
      </c>
      <c r="J286" s="66"/>
    </row>
    <row r="287" spans="1:10" ht="15">
      <c r="A287" s="5"/>
      <c r="B287" s="66" t="s">
        <v>1415</v>
      </c>
      <c r="C287" s="185">
        <v>50</v>
      </c>
      <c r="D287" s="82">
        <v>1.0666666666666667</v>
      </c>
      <c r="E287" s="82">
        <v>2.85</v>
      </c>
      <c r="F287" s="82">
        <v>10.8</v>
      </c>
      <c r="G287" s="9">
        <v>73.08333333333333</v>
      </c>
      <c r="H287" s="9">
        <v>9.1</v>
      </c>
      <c r="I287" s="8">
        <v>44</v>
      </c>
      <c r="J287" s="66"/>
    </row>
    <row r="288" spans="1:10" ht="15">
      <c r="A288" s="22"/>
      <c r="B288" s="66" t="s">
        <v>1415</v>
      </c>
      <c r="C288" s="185">
        <v>60</v>
      </c>
      <c r="D288" s="82">
        <v>1.28</v>
      </c>
      <c r="E288" s="82">
        <v>3.42</v>
      </c>
      <c r="F288" s="82">
        <v>12.96</v>
      </c>
      <c r="G288" s="9">
        <v>87.7</v>
      </c>
      <c r="H288" s="82">
        <v>10.92</v>
      </c>
      <c r="I288" s="8">
        <v>44</v>
      </c>
      <c r="J288" s="66"/>
    </row>
    <row r="289" spans="1:10" ht="15">
      <c r="A289" s="5" t="s">
        <v>1416</v>
      </c>
      <c r="B289" s="66" t="s">
        <v>1417</v>
      </c>
      <c r="C289" s="185">
        <v>30</v>
      </c>
      <c r="D289" s="8">
        <v>0.43</v>
      </c>
      <c r="E289" s="8">
        <v>1.83</v>
      </c>
      <c r="F289" s="8">
        <v>2.01</v>
      </c>
      <c r="G289" s="9">
        <v>24.83</v>
      </c>
      <c r="H289" s="8">
        <v>1.47</v>
      </c>
      <c r="I289" s="8">
        <v>132</v>
      </c>
      <c r="J289" s="66"/>
    </row>
    <row r="290" spans="1:10" ht="15">
      <c r="A290" s="5"/>
      <c r="B290" s="66" t="s">
        <v>1417</v>
      </c>
      <c r="C290" s="185">
        <v>50</v>
      </c>
      <c r="D290" s="82">
        <v>0.7166666666666667</v>
      </c>
      <c r="E290" s="82">
        <v>3.05</v>
      </c>
      <c r="F290" s="82">
        <v>3.35</v>
      </c>
      <c r="G290" s="9">
        <v>41.38333333333333</v>
      </c>
      <c r="H290" s="82">
        <v>2.45</v>
      </c>
      <c r="I290" s="8">
        <v>132</v>
      </c>
      <c r="J290" s="66"/>
    </row>
    <row r="291" spans="1:10" ht="15">
      <c r="A291" s="22"/>
      <c r="B291" s="66" t="s">
        <v>1417</v>
      </c>
      <c r="C291" s="185">
        <v>60</v>
      </c>
      <c r="D291" s="82">
        <v>0.86</v>
      </c>
      <c r="E291" s="82">
        <v>3.66</v>
      </c>
      <c r="F291" s="82">
        <v>4.02</v>
      </c>
      <c r="G291" s="9">
        <v>49.66</v>
      </c>
      <c r="H291" s="82">
        <v>2.94</v>
      </c>
      <c r="I291" s="8">
        <v>132</v>
      </c>
      <c r="J291" s="66"/>
    </row>
    <row r="292" spans="1:10" ht="15">
      <c r="A292" s="5" t="s">
        <v>1418</v>
      </c>
      <c r="B292" s="66" t="s">
        <v>352</v>
      </c>
      <c r="C292" s="185">
        <v>30</v>
      </c>
      <c r="D292" s="7">
        <v>0.32</v>
      </c>
      <c r="E292" s="7">
        <v>2.41</v>
      </c>
      <c r="F292" s="7">
        <v>2.99</v>
      </c>
      <c r="G292" s="7">
        <v>35.2</v>
      </c>
      <c r="H292" s="7">
        <v>8.42</v>
      </c>
      <c r="I292" s="8">
        <v>20</v>
      </c>
      <c r="J292" s="51" t="s">
        <v>1419</v>
      </c>
    </row>
    <row r="293" spans="1:10" ht="15">
      <c r="A293" s="5"/>
      <c r="B293" s="66" t="s">
        <v>352</v>
      </c>
      <c r="C293" s="185">
        <v>50</v>
      </c>
      <c r="D293" s="23">
        <v>0.5333333333333333</v>
      </c>
      <c r="E293" s="23">
        <v>4.016666666666667</v>
      </c>
      <c r="F293" s="23">
        <v>4.983333333333333</v>
      </c>
      <c r="G293" s="23">
        <v>58.666666666666664</v>
      </c>
      <c r="H293" s="23">
        <v>14.033333333333333</v>
      </c>
      <c r="I293" s="8">
        <v>20</v>
      </c>
      <c r="J293" s="51" t="s">
        <v>1419</v>
      </c>
    </row>
    <row r="294" spans="1:10" ht="15">
      <c r="A294" s="22"/>
      <c r="B294" s="66" t="s">
        <v>352</v>
      </c>
      <c r="C294" s="185">
        <v>60</v>
      </c>
      <c r="D294" s="7">
        <v>0.64</v>
      </c>
      <c r="E294" s="7">
        <v>4.82</v>
      </c>
      <c r="F294" s="7">
        <v>5.98</v>
      </c>
      <c r="G294" s="7">
        <v>70.4</v>
      </c>
      <c r="H294" s="23">
        <v>16.84</v>
      </c>
      <c r="I294" s="8">
        <v>20</v>
      </c>
      <c r="J294" s="51" t="s">
        <v>1419</v>
      </c>
    </row>
    <row r="295" spans="1:10" ht="15">
      <c r="A295" s="22"/>
      <c r="B295" s="66" t="s">
        <v>179</v>
      </c>
      <c r="C295" s="185">
        <v>30</v>
      </c>
      <c r="D295" s="7">
        <v>0.44</v>
      </c>
      <c r="E295" s="7">
        <v>2.42</v>
      </c>
      <c r="F295" s="25">
        <v>3.01</v>
      </c>
      <c r="G295" s="7">
        <v>34.87</v>
      </c>
      <c r="H295" s="23">
        <v>8.1</v>
      </c>
      <c r="I295" s="8">
        <v>20</v>
      </c>
      <c r="J295" s="51" t="s">
        <v>1420</v>
      </c>
    </row>
    <row r="296" spans="1:10" ht="15">
      <c r="A296" s="22"/>
      <c r="B296" s="66" t="s">
        <v>179</v>
      </c>
      <c r="C296" s="185">
        <v>50</v>
      </c>
      <c r="D296" s="23">
        <v>0.7333333333333333</v>
      </c>
      <c r="E296" s="23">
        <v>4.033333333333333</v>
      </c>
      <c r="F296" s="25">
        <v>5.016666666666667</v>
      </c>
      <c r="G296" s="23">
        <v>58.11666666666666</v>
      </c>
      <c r="H296" s="23">
        <v>13.5</v>
      </c>
      <c r="I296" s="8">
        <v>20</v>
      </c>
      <c r="J296" s="51" t="s">
        <v>1420</v>
      </c>
    </row>
    <row r="297" spans="1:10" ht="15">
      <c r="A297" s="22"/>
      <c r="B297" s="66" t="s">
        <v>179</v>
      </c>
      <c r="C297" s="185">
        <v>60</v>
      </c>
      <c r="D297" s="7">
        <v>0.88</v>
      </c>
      <c r="E297" s="7">
        <v>4.84</v>
      </c>
      <c r="F297" s="23">
        <v>6.02</v>
      </c>
      <c r="G297" s="7">
        <v>69.74</v>
      </c>
      <c r="H297" s="23">
        <v>16.2</v>
      </c>
      <c r="I297" s="8">
        <v>20</v>
      </c>
      <c r="J297" s="51" t="s">
        <v>1420</v>
      </c>
    </row>
    <row r="298" spans="1:10" ht="15">
      <c r="A298" s="425"/>
      <c r="B298" s="76" t="s">
        <v>814</v>
      </c>
      <c r="C298" s="185">
        <v>30</v>
      </c>
      <c r="D298" s="187">
        <v>0.71</v>
      </c>
      <c r="E298" s="187">
        <v>2.55</v>
      </c>
      <c r="F298" s="187">
        <v>5.58</v>
      </c>
      <c r="G298" s="186">
        <v>48.2</v>
      </c>
      <c r="H298" s="187">
        <v>3.49</v>
      </c>
      <c r="I298" s="12">
        <v>54</v>
      </c>
      <c r="J298" s="87"/>
    </row>
    <row r="299" spans="1:10" ht="13.5" customHeight="1">
      <c r="A299" s="425"/>
      <c r="B299" s="76" t="s">
        <v>814</v>
      </c>
      <c r="C299" s="185">
        <v>50</v>
      </c>
      <c r="D299" s="186">
        <v>1.19</v>
      </c>
      <c r="E299" s="186">
        <v>4.25</v>
      </c>
      <c r="F299" s="186">
        <v>9.33</v>
      </c>
      <c r="G299" s="186">
        <v>80.33</v>
      </c>
      <c r="H299" s="186">
        <v>5.81</v>
      </c>
      <c r="I299" s="12">
        <v>54</v>
      </c>
      <c r="J299" s="87"/>
    </row>
    <row r="300" spans="1:10" ht="15">
      <c r="A300" s="58" t="s">
        <v>1559</v>
      </c>
      <c r="B300" s="76" t="s">
        <v>814</v>
      </c>
      <c r="C300" s="185">
        <v>60</v>
      </c>
      <c r="D300" s="186">
        <v>1.42</v>
      </c>
      <c r="E300" s="186">
        <v>5.1</v>
      </c>
      <c r="F300" s="187">
        <v>11.16</v>
      </c>
      <c r="G300" s="186">
        <v>96.4</v>
      </c>
      <c r="H300" s="186">
        <v>6.97</v>
      </c>
      <c r="I300" s="12">
        <v>54</v>
      </c>
      <c r="J300" s="87"/>
    </row>
    <row r="301" spans="1:10" ht="15">
      <c r="A301" s="58" t="s">
        <v>1559</v>
      </c>
      <c r="B301" s="37" t="s">
        <v>180</v>
      </c>
      <c r="C301" s="185">
        <v>30</v>
      </c>
      <c r="D301" s="72">
        <v>0.28</v>
      </c>
      <c r="E301" s="72">
        <v>1.71</v>
      </c>
      <c r="F301" s="72">
        <v>2.83</v>
      </c>
      <c r="G301" s="341">
        <v>27.81</v>
      </c>
      <c r="H301" s="72">
        <v>3.84</v>
      </c>
      <c r="I301" s="287" t="s">
        <v>156</v>
      </c>
      <c r="J301" s="87"/>
    </row>
    <row r="302" spans="1:10" ht="15">
      <c r="A302" s="58" t="s">
        <v>1559</v>
      </c>
      <c r="B302" s="37" t="s">
        <v>180</v>
      </c>
      <c r="C302" s="185">
        <v>50</v>
      </c>
      <c r="D302" s="73">
        <f>D301/30*50</f>
        <v>0.46666666666666673</v>
      </c>
      <c r="E302" s="73">
        <f>E301/30*50</f>
        <v>2.85</v>
      </c>
      <c r="F302" s="73">
        <f>F301/30*50</f>
        <v>4.716666666666667</v>
      </c>
      <c r="G302" s="341">
        <f>G301/30*50</f>
        <v>46.349999999999994</v>
      </c>
      <c r="H302" s="73">
        <f>H301/30*50</f>
        <v>6.4</v>
      </c>
      <c r="I302" s="287" t="s">
        <v>156</v>
      </c>
      <c r="J302" s="87"/>
    </row>
    <row r="303" spans="1:10" ht="15">
      <c r="A303" s="58" t="s">
        <v>1559</v>
      </c>
      <c r="B303" s="37" t="s">
        <v>180</v>
      </c>
      <c r="C303" s="185">
        <v>60</v>
      </c>
      <c r="D303" s="73">
        <f>D301/30*60</f>
        <v>0.56</v>
      </c>
      <c r="E303" s="73">
        <f>E301/30*60</f>
        <v>3.42</v>
      </c>
      <c r="F303" s="73">
        <f>F301/30*60</f>
        <v>5.66</v>
      </c>
      <c r="G303" s="341">
        <f>G301/30*60</f>
        <v>55.62</v>
      </c>
      <c r="H303" s="73">
        <f>H301/30*60</f>
        <v>7.68</v>
      </c>
      <c r="I303" s="287" t="s">
        <v>156</v>
      </c>
      <c r="J303" s="87"/>
    </row>
    <row r="304" spans="1:10" ht="15">
      <c r="A304" s="58" t="s">
        <v>1559</v>
      </c>
      <c r="B304" s="37" t="s">
        <v>157</v>
      </c>
      <c r="C304" s="185">
        <v>30</v>
      </c>
      <c r="D304" s="72">
        <v>0.35</v>
      </c>
      <c r="E304" s="72">
        <v>0.02</v>
      </c>
      <c r="F304" s="72">
        <v>6.24</v>
      </c>
      <c r="G304" s="341">
        <v>26.72</v>
      </c>
      <c r="H304" s="72">
        <v>1.73</v>
      </c>
      <c r="I304" s="287" t="s">
        <v>159</v>
      </c>
      <c r="J304" s="87"/>
    </row>
    <row r="305" spans="1:10" ht="15">
      <c r="A305" s="6" t="s">
        <v>1560</v>
      </c>
      <c r="B305" s="37" t="s">
        <v>157</v>
      </c>
      <c r="C305" s="185">
        <v>50</v>
      </c>
      <c r="D305" s="73">
        <f>D304/30*50</f>
        <v>0.5833333333333333</v>
      </c>
      <c r="E305" s="73">
        <f>E304/30*50</f>
        <v>0.03333333333333333</v>
      </c>
      <c r="F305" s="73">
        <f>F304/30*50</f>
        <v>10.4</v>
      </c>
      <c r="G305" s="341">
        <f>G304/30*50</f>
        <v>44.53333333333333</v>
      </c>
      <c r="H305" s="73">
        <f>H304/30*50</f>
        <v>2.8833333333333333</v>
      </c>
      <c r="I305" s="287" t="s">
        <v>159</v>
      </c>
      <c r="J305" s="87"/>
    </row>
    <row r="306" spans="1:10" ht="15">
      <c r="A306" s="6" t="s">
        <v>1560</v>
      </c>
      <c r="B306" s="37" t="s">
        <v>157</v>
      </c>
      <c r="C306" s="185">
        <v>60</v>
      </c>
      <c r="D306" s="73">
        <f>D304/30*60</f>
        <v>0.7</v>
      </c>
      <c r="E306" s="73">
        <f>E304/30*60</f>
        <v>0.04</v>
      </c>
      <c r="F306" s="73">
        <f>F304/30*60</f>
        <v>12.48</v>
      </c>
      <c r="G306" s="341">
        <f>G304/30*60</f>
        <v>53.44</v>
      </c>
      <c r="H306" s="73">
        <f>H304/30*60</f>
        <v>3.46</v>
      </c>
      <c r="I306" s="287" t="s">
        <v>159</v>
      </c>
      <c r="J306" s="87"/>
    </row>
    <row r="307" spans="1:10" ht="15">
      <c r="A307" s="6" t="s">
        <v>1562</v>
      </c>
      <c r="B307" s="37" t="s">
        <v>136</v>
      </c>
      <c r="C307" s="185">
        <v>30</v>
      </c>
      <c r="D307" s="72">
        <v>0.75</v>
      </c>
      <c r="E307" s="72">
        <v>0.19</v>
      </c>
      <c r="F307" s="72">
        <v>4.93</v>
      </c>
      <c r="G307" s="106">
        <v>24.37</v>
      </c>
      <c r="H307" s="73">
        <v>1.21</v>
      </c>
      <c r="I307" s="287" t="s">
        <v>158</v>
      </c>
      <c r="J307" s="87"/>
    </row>
    <row r="308" spans="1:10" ht="15">
      <c r="A308" s="6" t="s">
        <v>1562</v>
      </c>
      <c r="B308" s="37" t="s">
        <v>136</v>
      </c>
      <c r="C308" s="185">
        <v>50</v>
      </c>
      <c r="D308" s="73">
        <f>D307/30*50</f>
        <v>1.25</v>
      </c>
      <c r="E308" s="73">
        <f>E307/30*50</f>
        <v>0.31666666666666665</v>
      </c>
      <c r="F308" s="73">
        <f>F307/30*50</f>
        <v>8.216666666666667</v>
      </c>
      <c r="G308" s="106">
        <f>G307/30*50</f>
        <v>40.61666666666667</v>
      </c>
      <c r="H308" s="73">
        <f>H307/30*50</f>
        <v>2.0166666666666666</v>
      </c>
      <c r="I308" s="287" t="s">
        <v>158</v>
      </c>
      <c r="J308" s="87"/>
    </row>
    <row r="309" spans="1:10" ht="15">
      <c r="A309" s="6" t="s">
        <v>1562</v>
      </c>
      <c r="B309" s="37" t="s">
        <v>136</v>
      </c>
      <c r="C309" s="185">
        <v>60</v>
      </c>
      <c r="D309" s="73">
        <f>D307/30*60</f>
        <v>1.5</v>
      </c>
      <c r="E309" s="73">
        <f>E307/30*60</f>
        <v>0.38</v>
      </c>
      <c r="F309" s="73">
        <f>F307/30*60</f>
        <v>9.86</v>
      </c>
      <c r="G309" s="106">
        <f>G307/30*60</f>
        <v>48.74</v>
      </c>
      <c r="H309" s="73">
        <f>H307/30*60</f>
        <v>2.42</v>
      </c>
      <c r="I309" s="287" t="s">
        <v>158</v>
      </c>
      <c r="J309" s="87"/>
    </row>
    <row r="310" spans="1:10" ht="15">
      <c r="A310" s="6" t="s">
        <v>1562</v>
      </c>
      <c r="B310" s="37" t="s">
        <v>181</v>
      </c>
      <c r="C310" s="185">
        <v>30</v>
      </c>
      <c r="D310" s="72">
        <v>0.55</v>
      </c>
      <c r="E310" s="72">
        <v>0.03</v>
      </c>
      <c r="F310" s="72">
        <v>6.8</v>
      </c>
      <c r="G310" s="341">
        <v>29.7</v>
      </c>
      <c r="H310" s="73">
        <v>1.21</v>
      </c>
      <c r="I310" s="12">
        <v>63</v>
      </c>
      <c r="J310" s="87"/>
    </row>
    <row r="311" spans="1:10" ht="15">
      <c r="A311" s="6" t="s">
        <v>1562</v>
      </c>
      <c r="B311" s="37" t="s">
        <v>181</v>
      </c>
      <c r="C311" s="185">
        <v>50</v>
      </c>
      <c r="D311" s="73">
        <f>D310/30*50</f>
        <v>0.9166666666666666</v>
      </c>
      <c r="E311" s="73">
        <f>E310/30*50</f>
        <v>0.05</v>
      </c>
      <c r="F311" s="73">
        <f>F310/30*50</f>
        <v>11.333333333333332</v>
      </c>
      <c r="G311" s="341">
        <f>G310/30*50</f>
        <v>49.5</v>
      </c>
      <c r="H311" s="73">
        <f>H310/30*50</f>
        <v>2.0166666666666666</v>
      </c>
      <c r="I311" s="12">
        <v>63</v>
      </c>
      <c r="J311" s="87"/>
    </row>
    <row r="312" spans="1:10" ht="15">
      <c r="A312" s="6" t="s">
        <v>1562</v>
      </c>
      <c r="B312" s="37" t="s">
        <v>181</v>
      </c>
      <c r="C312" s="185">
        <v>60</v>
      </c>
      <c r="D312" s="73">
        <f>D310/30*60</f>
        <v>1.1</v>
      </c>
      <c r="E312" s="73">
        <f>E310/30*60</f>
        <v>0.06</v>
      </c>
      <c r="F312" s="73">
        <f>F310/30*60</f>
        <v>13.6</v>
      </c>
      <c r="G312" s="341">
        <f>G310/30*60</f>
        <v>59.4</v>
      </c>
      <c r="H312" s="73">
        <f>H310/30*60</f>
        <v>2.42</v>
      </c>
      <c r="I312" s="12">
        <v>63</v>
      </c>
      <c r="J312" s="87"/>
    </row>
    <row r="313" spans="1:10" ht="15">
      <c r="A313" s="319" t="s">
        <v>1568</v>
      </c>
      <c r="B313" s="37" t="s">
        <v>1602</v>
      </c>
      <c r="C313" s="198">
        <v>60</v>
      </c>
      <c r="D313" s="12">
        <v>2.3</v>
      </c>
      <c r="E313" s="12">
        <v>4.6</v>
      </c>
      <c r="F313" s="12">
        <v>1.6</v>
      </c>
      <c r="G313" s="12">
        <v>57</v>
      </c>
      <c r="H313" s="8">
        <v>5.9</v>
      </c>
      <c r="I313" s="12">
        <v>413</v>
      </c>
      <c r="J313" s="87"/>
    </row>
    <row r="314" spans="1:10" ht="15">
      <c r="A314" s="319" t="s">
        <v>1568</v>
      </c>
      <c r="B314" s="37" t="s">
        <v>1602</v>
      </c>
      <c r="C314" s="198">
        <v>50</v>
      </c>
      <c r="D314" s="12">
        <v>1.9</v>
      </c>
      <c r="E314" s="12">
        <v>3.8</v>
      </c>
      <c r="F314" s="12">
        <v>1.3</v>
      </c>
      <c r="G314" s="12">
        <v>47</v>
      </c>
      <c r="H314" s="12">
        <v>4.9</v>
      </c>
      <c r="I314" s="12">
        <v>413</v>
      </c>
      <c r="J314" s="87"/>
    </row>
    <row r="315" spans="1:10" ht="15">
      <c r="A315" s="319" t="s">
        <v>1569</v>
      </c>
      <c r="B315" s="37" t="s">
        <v>1602</v>
      </c>
      <c r="C315" s="198">
        <v>30</v>
      </c>
      <c r="D315" s="12">
        <v>1.2</v>
      </c>
      <c r="E315" s="12">
        <v>2.3</v>
      </c>
      <c r="F315" s="12">
        <v>0.8</v>
      </c>
      <c r="G315" s="12">
        <v>28</v>
      </c>
      <c r="H315" s="12">
        <v>3</v>
      </c>
      <c r="I315" s="12">
        <v>413</v>
      </c>
      <c r="J315" s="87"/>
    </row>
    <row r="316" spans="1:10" ht="15">
      <c r="A316" s="319" t="s">
        <v>1569</v>
      </c>
      <c r="B316" s="37" t="s">
        <v>1603</v>
      </c>
      <c r="C316" s="198">
        <v>60</v>
      </c>
      <c r="D316" s="12">
        <v>0.4</v>
      </c>
      <c r="E316" s="12">
        <v>3.2</v>
      </c>
      <c r="F316" s="12">
        <v>3</v>
      </c>
      <c r="G316" s="12">
        <v>42</v>
      </c>
      <c r="H316" s="12">
        <v>7.5</v>
      </c>
      <c r="I316" s="12">
        <v>27</v>
      </c>
      <c r="J316" s="87"/>
    </row>
    <row r="317" spans="1:10" ht="15">
      <c r="A317" s="319" t="s">
        <v>1570</v>
      </c>
      <c r="B317" s="37" t="s">
        <v>1603</v>
      </c>
      <c r="C317" s="198">
        <v>50</v>
      </c>
      <c r="D317" s="12">
        <v>0.3</v>
      </c>
      <c r="E317" s="12">
        <v>2.6</v>
      </c>
      <c r="F317" s="12">
        <v>2.5</v>
      </c>
      <c r="G317" s="12">
        <v>35</v>
      </c>
      <c r="H317" s="12">
        <v>6.2</v>
      </c>
      <c r="I317" s="12">
        <v>27</v>
      </c>
      <c r="J317" s="87"/>
    </row>
    <row r="318" spans="1:10" ht="15">
      <c r="A318" s="319" t="s">
        <v>1570</v>
      </c>
      <c r="B318" s="37" t="s">
        <v>1603</v>
      </c>
      <c r="C318" s="198">
        <v>30</v>
      </c>
      <c r="D318" s="12">
        <v>0.2</v>
      </c>
      <c r="E318" s="12">
        <v>1.6</v>
      </c>
      <c r="F318" s="12">
        <v>1.5</v>
      </c>
      <c r="G318" s="12">
        <v>21</v>
      </c>
      <c r="H318" s="12">
        <v>3.7</v>
      </c>
      <c r="I318" s="12">
        <v>27</v>
      </c>
      <c r="J318" s="87"/>
    </row>
    <row r="319" spans="1:10" ht="15">
      <c r="A319" s="319" t="s">
        <v>1570</v>
      </c>
      <c r="B319" s="37" t="s">
        <v>1604</v>
      </c>
      <c r="C319" s="198">
        <v>60</v>
      </c>
      <c r="D319" s="12">
        <v>0.6</v>
      </c>
      <c r="E319" s="12">
        <v>3.4</v>
      </c>
      <c r="F319" s="12">
        <v>2.6</v>
      </c>
      <c r="G319" s="12">
        <v>44</v>
      </c>
      <c r="H319" s="12">
        <v>10.6</v>
      </c>
      <c r="I319" s="12">
        <v>26</v>
      </c>
      <c r="J319" s="87"/>
    </row>
    <row r="320" spans="1:10" ht="15">
      <c r="A320" s="319" t="s">
        <v>1570</v>
      </c>
      <c r="B320" s="37" t="s">
        <v>1604</v>
      </c>
      <c r="C320" s="198">
        <v>50</v>
      </c>
      <c r="D320" s="12">
        <v>0.5</v>
      </c>
      <c r="E320" s="12">
        <v>2.9</v>
      </c>
      <c r="F320" s="12">
        <v>2.2</v>
      </c>
      <c r="G320" s="12">
        <v>37</v>
      </c>
      <c r="H320" s="12">
        <v>8.9</v>
      </c>
      <c r="I320" s="12">
        <v>26</v>
      </c>
      <c r="J320" s="87"/>
    </row>
    <row r="321" spans="1:10" ht="15">
      <c r="A321" s="319" t="s">
        <v>1572</v>
      </c>
      <c r="B321" s="37" t="s">
        <v>1604</v>
      </c>
      <c r="C321" s="198">
        <v>30</v>
      </c>
      <c r="D321" s="12">
        <v>0.3</v>
      </c>
      <c r="E321" s="12">
        <v>1.7</v>
      </c>
      <c r="F321" s="12">
        <v>1.3</v>
      </c>
      <c r="G321" s="12">
        <v>22</v>
      </c>
      <c r="H321" s="12">
        <v>5.3</v>
      </c>
      <c r="I321" s="12">
        <v>26</v>
      </c>
      <c r="J321" s="87"/>
    </row>
    <row r="322" spans="1:10" ht="15">
      <c r="A322" s="319" t="s">
        <v>1572</v>
      </c>
      <c r="B322" s="37" t="s">
        <v>814</v>
      </c>
      <c r="C322" s="198">
        <v>60</v>
      </c>
      <c r="D322" s="12">
        <v>1.4</v>
      </c>
      <c r="E322" s="12">
        <v>5.1</v>
      </c>
      <c r="F322" s="12">
        <v>11.16</v>
      </c>
      <c r="G322" s="12">
        <v>96.4</v>
      </c>
      <c r="H322" s="12">
        <v>10</v>
      </c>
      <c r="I322" s="12" t="s">
        <v>1605</v>
      </c>
      <c r="J322" s="87"/>
    </row>
    <row r="323" spans="1:10" ht="15">
      <c r="A323" s="319" t="s">
        <v>1574</v>
      </c>
      <c r="B323" s="37" t="s">
        <v>814</v>
      </c>
      <c r="C323" s="198">
        <v>50</v>
      </c>
      <c r="D323" s="12">
        <v>1.2</v>
      </c>
      <c r="E323" s="12">
        <v>4.3</v>
      </c>
      <c r="F323" s="12">
        <v>9.3</v>
      </c>
      <c r="G323" s="12">
        <v>80.3</v>
      </c>
      <c r="H323" s="12">
        <v>8.3</v>
      </c>
      <c r="I323" s="12" t="s">
        <v>1605</v>
      </c>
      <c r="J323" s="87"/>
    </row>
    <row r="324" spans="1:10" ht="15">
      <c r="A324" s="319" t="s">
        <v>1574</v>
      </c>
      <c r="B324" s="37" t="s">
        <v>814</v>
      </c>
      <c r="C324" s="198">
        <v>30</v>
      </c>
      <c r="D324" s="12">
        <v>0.41</v>
      </c>
      <c r="E324" s="12">
        <v>2.55</v>
      </c>
      <c r="F324" s="12">
        <v>5.58</v>
      </c>
      <c r="G324" s="12">
        <v>48.2</v>
      </c>
      <c r="H324" s="12">
        <v>4.98</v>
      </c>
      <c r="I324" s="12" t="s">
        <v>1605</v>
      </c>
      <c r="J324" s="87"/>
    </row>
    <row r="325" spans="2:10" ht="15">
      <c r="B325" s="37" t="s">
        <v>283</v>
      </c>
      <c r="C325" s="198">
        <v>60</v>
      </c>
      <c r="D325" s="8">
        <v>0.8</v>
      </c>
      <c r="E325" s="8">
        <v>4.3</v>
      </c>
      <c r="F325" s="8">
        <v>10.36</v>
      </c>
      <c r="G325" s="8">
        <v>83.6</v>
      </c>
      <c r="H325" s="8">
        <v>4.5</v>
      </c>
      <c r="I325" s="12">
        <v>194</v>
      </c>
      <c r="J325" s="87"/>
    </row>
    <row r="326" spans="2:10" ht="15">
      <c r="B326" s="37" t="s">
        <v>283</v>
      </c>
      <c r="C326" s="198">
        <v>50</v>
      </c>
      <c r="D326" s="8">
        <v>0.7</v>
      </c>
      <c r="E326" s="8">
        <v>3.6</v>
      </c>
      <c r="F326" s="8">
        <v>8.6</v>
      </c>
      <c r="G326" s="8">
        <v>69.6</v>
      </c>
      <c r="H326" s="8">
        <v>3.8</v>
      </c>
      <c r="I326" s="12">
        <v>194</v>
      </c>
      <c r="J326" s="87"/>
    </row>
    <row r="327" spans="2:10" ht="15">
      <c r="B327" s="37" t="s">
        <v>283</v>
      </c>
      <c r="C327" s="198">
        <v>30</v>
      </c>
      <c r="D327" s="8">
        <v>0.4</v>
      </c>
      <c r="E327" s="8">
        <v>2.16</v>
      </c>
      <c r="F327" s="8">
        <v>5.18</v>
      </c>
      <c r="G327" s="8">
        <v>41.8</v>
      </c>
      <c r="H327" s="8">
        <v>2.27</v>
      </c>
      <c r="I327" s="12">
        <v>194</v>
      </c>
      <c r="J327" s="87"/>
    </row>
    <row r="328" spans="2:10" ht="15">
      <c r="B328" s="37" t="s">
        <v>1648</v>
      </c>
      <c r="C328" s="198">
        <v>30</v>
      </c>
      <c r="D328" s="8">
        <v>1</v>
      </c>
      <c r="E328" s="8">
        <v>2.7</v>
      </c>
      <c r="F328" s="8">
        <v>2.6</v>
      </c>
      <c r="G328" s="8">
        <v>37</v>
      </c>
      <c r="H328" s="8">
        <v>2.1</v>
      </c>
      <c r="I328" s="12">
        <v>101</v>
      </c>
      <c r="J328" s="87"/>
    </row>
    <row r="329" spans="2:10" ht="15">
      <c r="B329" s="37" t="s">
        <v>1648</v>
      </c>
      <c r="C329" s="198">
        <v>50</v>
      </c>
      <c r="D329" s="8">
        <v>1</v>
      </c>
      <c r="E329" s="8">
        <v>4.5</v>
      </c>
      <c r="F329" s="8">
        <v>4.3</v>
      </c>
      <c r="G329" s="8">
        <v>61</v>
      </c>
      <c r="H329" s="8">
        <v>3.5</v>
      </c>
      <c r="I329" s="12">
        <v>101</v>
      </c>
      <c r="J329" s="87"/>
    </row>
    <row r="330" ht="15">
      <c r="B330" s="20"/>
    </row>
  </sheetData>
  <sheetProtection/>
  <mergeCells count="6">
    <mergeCell ref="A298:A299"/>
    <mergeCell ref="H1:H2"/>
    <mergeCell ref="J1:J2"/>
    <mergeCell ref="B1:B2"/>
    <mergeCell ref="C1:C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94">
      <selection activeCell="A109" sqref="A109:G109"/>
    </sheetView>
  </sheetViews>
  <sheetFormatPr defaultColWidth="9.00390625" defaultRowHeight="12.75"/>
  <cols>
    <col min="1" max="1" width="34.375" style="0" customWidth="1"/>
    <col min="8" max="8" width="22.00390625" style="158" customWidth="1"/>
    <col min="9" max="9" width="23.875" style="0" customWidth="1"/>
  </cols>
  <sheetData>
    <row r="1" spans="1:9" ht="15">
      <c r="A1" s="420" t="s">
        <v>60</v>
      </c>
      <c r="B1" s="419" t="s">
        <v>422</v>
      </c>
      <c r="C1" s="415" t="s">
        <v>423</v>
      </c>
      <c r="D1" s="415"/>
      <c r="E1" s="415"/>
      <c r="F1" s="415"/>
      <c r="G1" s="414" t="s">
        <v>424</v>
      </c>
      <c r="H1" s="12"/>
      <c r="I1" s="428"/>
    </row>
    <row r="2" spans="1:9" ht="46.5">
      <c r="A2" s="427"/>
      <c r="B2" s="419"/>
      <c r="C2" s="59" t="s">
        <v>425</v>
      </c>
      <c r="D2" s="59" t="s">
        <v>426</v>
      </c>
      <c r="E2" s="59" t="s">
        <v>427</v>
      </c>
      <c r="F2" s="59" t="s">
        <v>428</v>
      </c>
      <c r="G2" s="414"/>
      <c r="H2" s="12"/>
      <c r="I2" s="428"/>
    </row>
    <row r="3" spans="1:9" ht="15">
      <c r="A3" s="1" t="s">
        <v>924</v>
      </c>
      <c r="B3" s="185">
        <v>100</v>
      </c>
      <c r="C3" s="7">
        <v>7.5</v>
      </c>
      <c r="D3" s="7">
        <v>2.9</v>
      </c>
      <c r="E3" s="7">
        <v>51.4</v>
      </c>
      <c r="F3" s="7">
        <v>262</v>
      </c>
      <c r="G3" s="23">
        <v>0</v>
      </c>
      <c r="H3" s="179" t="s">
        <v>109</v>
      </c>
      <c r="I3" s="51"/>
    </row>
    <row r="4" spans="1:9" ht="15">
      <c r="A4" s="1" t="s">
        <v>924</v>
      </c>
      <c r="B4" s="185">
        <v>40</v>
      </c>
      <c r="C4" s="8">
        <v>3</v>
      </c>
      <c r="D4" s="8">
        <v>1.16</v>
      </c>
      <c r="E4" s="8">
        <v>20.56</v>
      </c>
      <c r="F4" s="8">
        <v>104.8</v>
      </c>
      <c r="G4" s="8">
        <v>0</v>
      </c>
      <c r="H4" s="179" t="s">
        <v>109</v>
      </c>
      <c r="I4" s="51"/>
    </row>
    <row r="5" spans="1:9" ht="15">
      <c r="A5" s="1" t="s">
        <v>924</v>
      </c>
      <c r="B5" s="185">
        <v>30</v>
      </c>
      <c r="C5" s="8">
        <v>2.25</v>
      </c>
      <c r="D5" s="8">
        <v>0.87</v>
      </c>
      <c r="E5" s="8">
        <v>15.42</v>
      </c>
      <c r="F5" s="8">
        <v>78.6</v>
      </c>
      <c r="G5" s="8">
        <v>0</v>
      </c>
      <c r="H5" s="179" t="s">
        <v>109</v>
      </c>
      <c r="I5" s="51"/>
    </row>
    <row r="6" spans="1:9" ht="15">
      <c r="A6" s="1" t="s">
        <v>924</v>
      </c>
      <c r="B6" s="185">
        <v>20</v>
      </c>
      <c r="C6" s="8">
        <v>1.5</v>
      </c>
      <c r="D6" s="8">
        <v>0.58</v>
      </c>
      <c r="E6" s="8">
        <v>10.28</v>
      </c>
      <c r="F6" s="8">
        <v>52.4</v>
      </c>
      <c r="G6" s="8">
        <v>0</v>
      </c>
      <c r="H6" s="179" t="s">
        <v>109</v>
      </c>
      <c r="I6" s="51"/>
    </row>
    <row r="7" spans="1:9" ht="15">
      <c r="A7" s="1" t="s">
        <v>924</v>
      </c>
      <c r="B7" s="185">
        <v>10</v>
      </c>
      <c r="C7" s="8">
        <v>0.75</v>
      </c>
      <c r="D7" s="8">
        <v>0.29</v>
      </c>
      <c r="E7" s="8">
        <v>5.14</v>
      </c>
      <c r="F7" s="8">
        <v>26.2</v>
      </c>
      <c r="G7" s="8">
        <v>0</v>
      </c>
      <c r="H7" s="179" t="s">
        <v>109</v>
      </c>
      <c r="I7" s="51"/>
    </row>
    <row r="8" spans="1:9" ht="15">
      <c r="A8" s="66" t="s">
        <v>539</v>
      </c>
      <c r="B8" s="185">
        <v>100</v>
      </c>
      <c r="C8" s="8">
        <v>6.6</v>
      </c>
      <c r="D8" s="8">
        <v>1.1</v>
      </c>
      <c r="E8" s="8">
        <v>41</v>
      </c>
      <c r="F8" s="8">
        <v>206</v>
      </c>
      <c r="G8" s="8">
        <v>0</v>
      </c>
      <c r="H8" s="179" t="s">
        <v>110</v>
      </c>
      <c r="I8" s="51"/>
    </row>
    <row r="9" spans="1:9" ht="15">
      <c r="A9" s="66" t="s">
        <v>539</v>
      </c>
      <c r="B9" s="185">
        <v>50</v>
      </c>
      <c r="C9" s="8">
        <v>3.3</v>
      </c>
      <c r="D9" s="8">
        <v>0.55</v>
      </c>
      <c r="E9" s="8">
        <v>20.5</v>
      </c>
      <c r="F9" s="8">
        <v>103</v>
      </c>
      <c r="G9" s="8">
        <v>0</v>
      </c>
      <c r="H9" s="179" t="s">
        <v>110</v>
      </c>
      <c r="I9" s="51"/>
    </row>
    <row r="10" spans="1:9" ht="15">
      <c r="A10" s="66" t="s">
        <v>539</v>
      </c>
      <c r="B10" s="185">
        <v>40</v>
      </c>
      <c r="C10" s="8">
        <v>2.64</v>
      </c>
      <c r="D10" s="8">
        <v>0.44</v>
      </c>
      <c r="E10" s="8">
        <v>16.4</v>
      </c>
      <c r="F10" s="8">
        <v>82.4</v>
      </c>
      <c r="G10" s="8">
        <v>0</v>
      </c>
      <c r="H10" s="179" t="s">
        <v>110</v>
      </c>
      <c r="I10" s="51"/>
    </row>
    <row r="11" spans="1:9" ht="15">
      <c r="A11" s="66" t="s">
        <v>539</v>
      </c>
      <c r="B11" s="185">
        <v>30</v>
      </c>
      <c r="C11" s="8">
        <v>1.98</v>
      </c>
      <c r="D11" s="8">
        <v>0.33</v>
      </c>
      <c r="E11" s="8">
        <v>12.3</v>
      </c>
      <c r="F11" s="8">
        <v>61.8</v>
      </c>
      <c r="G11" s="8">
        <v>0</v>
      </c>
      <c r="H11" s="179" t="s">
        <v>110</v>
      </c>
      <c r="I11" s="51"/>
    </row>
    <row r="12" spans="1:9" ht="15">
      <c r="A12" s="66" t="s">
        <v>539</v>
      </c>
      <c r="B12" s="185">
        <v>20</v>
      </c>
      <c r="C12" s="8">
        <v>1.32</v>
      </c>
      <c r="D12" s="8">
        <v>0.22</v>
      </c>
      <c r="E12" s="8">
        <v>8.2</v>
      </c>
      <c r="F12" s="8">
        <v>41.2</v>
      </c>
      <c r="G12" s="8">
        <v>0</v>
      </c>
      <c r="H12" s="179" t="s">
        <v>110</v>
      </c>
      <c r="I12" s="51"/>
    </row>
    <row r="13" spans="1:9" ht="15">
      <c r="A13" s="66" t="s">
        <v>539</v>
      </c>
      <c r="B13" s="185">
        <v>10</v>
      </c>
      <c r="C13" s="8">
        <v>0.66</v>
      </c>
      <c r="D13" s="8">
        <v>0.11</v>
      </c>
      <c r="E13" s="8">
        <v>4.1</v>
      </c>
      <c r="F13" s="8">
        <v>20.6</v>
      </c>
      <c r="G13" s="8">
        <v>0</v>
      </c>
      <c r="H13" s="179" t="s">
        <v>110</v>
      </c>
      <c r="I13" s="51"/>
    </row>
    <row r="14" spans="1:9" ht="15">
      <c r="A14" s="66" t="s">
        <v>72</v>
      </c>
      <c r="B14" s="185">
        <v>100</v>
      </c>
      <c r="C14" s="8">
        <v>8.1</v>
      </c>
      <c r="D14" s="8">
        <v>1</v>
      </c>
      <c r="E14" s="8">
        <v>48.8</v>
      </c>
      <c r="F14" s="8">
        <v>242</v>
      </c>
      <c r="G14" s="8">
        <v>0</v>
      </c>
      <c r="H14" s="179" t="s">
        <v>111</v>
      </c>
      <c r="I14" s="51"/>
    </row>
    <row r="15" spans="1:9" ht="15">
      <c r="A15" s="66" t="s">
        <v>72</v>
      </c>
      <c r="B15" s="185">
        <v>50</v>
      </c>
      <c r="C15" s="8">
        <v>4.05</v>
      </c>
      <c r="D15" s="8">
        <v>0.5</v>
      </c>
      <c r="E15" s="8">
        <v>24.4</v>
      </c>
      <c r="F15" s="8">
        <v>121</v>
      </c>
      <c r="G15" s="8">
        <v>0</v>
      </c>
      <c r="H15" s="179" t="s">
        <v>111</v>
      </c>
      <c r="I15" s="51"/>
    </row>
    <row r="16" spans="1:9" ht="15">
      <c r="A16" s="66" t="s">
        <v>72</v>
      </c>
      <c r="B16" s="185">
        <v>40</v>
      </c>
      <c r="C16" s="8">
        <v>3.24</v>
      </c>
      <c r="D16" s="8">
        <v>0.4</v>
      </c>
      <c r="E16" s="8">
        <v>19.52</v>
      </c>
      <c r="F16" s="8">
        <v>96.8</v>
      </c>
      <c r="G16" s="8">
        <v>0</v>
      </c>
      <c r="H16" s="179" t="s">
        <v>111</v>
      </c>
      <c r="I16" s="51"/>
    </row>
    <row r="17" spans="1:9" ht="15">
      <c r="A17" s="66" t="s">
        <v>72</v>
      </c>
      <c r="B17" s="185">
        <v>30</v>
      </c>
      <c r="C17" s="8">
        <v>2.43</v>
      </c>
      <c r="D17" s="8">
        <v>0.3</v>
      </c>
      <c r="E17" s="8">
        <v>14.64</v>
      </c>
      <c r="F17" s="8">
        <v>72.6</v>
      </c>
      <c r="G17" s="8">
        <v>0</v>
      </c>
      <c r="H17" s="179" t="s">
        <v>111</v>
      </c>
      <c r="I17" s="51"/>
    </row>
    <row r="18" spans="1:9" ht="15">
      <c r="A18" s="66" t="s">
        <v>72</v>
      </c>
      <c r="B18" s="185">
        <v>20</v>
      </c>
      <c r="C18" s="8">
        <v>1.62</v>
      </c>
      <c r="D18" s="8">
        <v>0.2</v>
      </c>
      <c r="E18" s="8">
        <v>9.76</v>
      </c>
      <c r="F18" s="8">
        <v>48.4</v>
      </c>
      <c r="G18" s="8">
        <v>0</v>
      </c>
      <c r="H18" s="179" t="s">
        <v>111</v>
      </c>
      <c r="I18" s="51"/>
    </row>
    <row r="19" spans="1:9" ht="15">
      <c r="A19" s="66" t="s">
        <v>72</v>
      </c>
      <c r="B19" s="185">
        <v>10</v>
      </c>
      <c r="C19" s="8">
        <v>0.81</v>
      </c>
      <c r="D19" s="8">
        <v>0.1</v>
      </c>
      <c r="E19" s="8">
        <v>4.88</v>
      </c>
      <c r="F19" s="8">
        <v>24.2</v>
      </c>
      <c r="G19" s="8">
        <v>0</v>
      </c>
      <c r="H19" s="179" t="s">
        <v>111</v>
      </c>
      <c r="I19" s="51"/>
    </row>
    <row r="20" spans="1:9" ht="15">
      <c r="A20" s="66" t="s">
        <v>267</v>
      </c>
      <c r="B20" s="185">
        <f aca="true" t="shared" si="0" ref="B20:G20">SUM(B21*2)</f>
        <v>20</v>
      </c>
      <c r="C20" s="8">
        <f t="shared" si="0"/>
        <v>3.6592</v>
      </c>
      <c r="D20" s="8">
        <f t="shared" si="0"/>
        <v>6.077</v>
      </c>
      <c r="E20" s="8">
        <f t="shared" si="0"/>
        <v>0.065</v>
      </c>
      <c r="F20" s="8">
        <f t="shared" si="0"/>
        <v>89.16</v>
      </c>
      <c r="G20" s="8">
        <f t="shared" si="0"/>
        <v>0.10920000000000002</v>
      </c>
      <c r="H20" s="8">
        <v>882</v>
      </c>
      <c r="I20" s="51"/>
    </row>
    <row r="21" spans="1:9" ht="15">
      <c r="A21" s="66" t="s">
        <v>267</v>
      </c>
      <c r="B21" s="185">
        <v>10</v>
      </c>
      <c r="C21" s="25">
        <v>1.8296</v>
      </c>
      <c r="D21" s="25">
        <v>3.0385</v>
      </c>
      <c r="E21" s="25">
        <v>0.0325</v>
      </c>
      <c r="F21" s="7">
        <v>44.58</v>
      </c>
      <c r="G21" s="25">
        <v>0.05460000000000001</v>
      </c>
      <c r="H21" s="8">
        <v>882</v>
      </c>
      <c r="I21" s="51" t="s">
        <v>1329</v>
      </c>
    </row>
    <row r="22" spans="1:9" ht="15">
      <c r="A22" s="189" t="s">
        <v>288</v>
      </c>
      <c r="B22" s="345" t="s">
        <v>594</v>
      </c>
      <c r="C22" s="188">
        <f>SUM(C20+C4)</f>
        <v>6.6592</v>
      </c>
      <c r="D22" s="188">
        <f>SUM(D20+D4)</f>
        <v>7.237</v>
      </c>
      <c r="E22" s="188">
        <f>SUM(E20+E4)</f>
        <v>20.625</v>
      </c>
      <c r="F22" s="188">
        <f>SUM(F20+F4)</f>
        <v>193.95999999999998</v>
      </c>
      <c r="G22" s="188">
        <f>SUM(G20+G4)</f>
        <v>0.10920000000000002</v>
      </c>
      <c r="H22" s="8">
        <v>882</v>
      </c>
      <c r="I22" s="139"/>
    </row>
    <row r="23" spans="1:9" ht="15">
      <c r="A23" s="189" t="s">
        <v>288</v>
      </c>
      <c r="B23" s="346" t="s">
        <v>99</v>
      </c>
      <c r="C23" s="188">
        <v>4.8696</v>
      </c>
      <c r="D23" s="188">
        <v>3.4385</v>
      </c>
      <c r="E23" s="188">
        <v>19.4725</v>
      </c>
      <c r="F23" s="188">
        <v>139.78</v>
      </c>
      <c r="G23" s="188">
        <v>0.05460000000000001</v>
      </c>
      <c r="H23" s="8">
        <v>882</v>
      </c>
      <c r="I23" s="139"/>
    </row>
    <row r="24" spans="1:9" ht="15">
      <c r="A24" s="189" t="s">
        <v>288</v>
      </c>
      <c r="B24" s="346" t="s">
        <v>13</v>
      </c>
      <c r="C24" s="188">
        <v>2.5896</v>
      </c>
      <c r="D24" s="188">
        <v>3.1385</v>
      </c>
      <c r="E24" s="188">
        <v>4.8925</v>
      </c>
      <c r="F24" s="188">
        <v>68.38</v>
      </c>
      <c r="G24" s="188">
        <v>0.05460000000000001</v>
      </c>
      <c r="H24" s="8">
        <v>882</v>
      </c>
      <c r="I24" s="139"/>
    </row>
    <row r="25" spans="1:9" ht="15">
      <c r="A25" s="66" t="s">
        <v>267</v>
      </c>
      <c r="B25" s="185" t="s">
        <v>1328</v>
      </c>
      <c r="C25" s="9">
        <v>2.0714</v>
      </c>
      <c r="D25" s="9">
        <v>2.8123000000000005</v>
      </c>
      <c r="E25" s="9">
        <v>0.0325</v>
      </c>
      <c r="F25" s="8">
        <v>43.019999999999996</v>
      </c>
      <c r="G25" s="9">
        <v>0.0546</v>
      </c>
      <c r="H25" s="8">
        <v>882</v>
      </c>
      <c r="I25" s="51" t="s">
        <v>1331</v>
      </c>
    </row>
    <row r="26" spans="1:9" ht="15">
      <c r="A26" s="66" t="s">
        <v>267</v>
      </c>
      <c r="B26" s="185" t="s">
        <v>1328</v>
      </c>
      <c r="C26" s="25">
        <v>1.9387999999999999</v>
      </c>
      <c r="D26" s="25">
        <v>3.2023</v>
      </c>
      <c r="E26" s="25">
        <v>0.0325</v>
      </c>
      <c r="F26" s="7">
        <v>46.14</v>
      </c>
      <c r="G26" s="25">
        <v>0.046799999999999994</v>
      </c>
      <c r="H26" s="8">
        <v>882</v>
      </c>
      <c r="I26" s="51" t="s">
        <v>1332</v>
      </c>
    </row>
    <row r="27" spans="1:9" ht="15">
      <c r="A27" s="66" t="s">
        <v>267</v>
      </c>
      <c r="B27" s="185" t="s">
        <v>1328</v>
      </c>
      <c r="C27" s="25">
        <v>2.0636</v>
      </c>
      <c r="D27" s="25">
        <v>2.8122999999999996</v>
      </c>
      <c r="E27" s="25">
        <v>0.0325</v>
      </c>
      <c r="F27" s="7">
        <v>43.019999999999996</v>
      </c>
      <c r="G27" s="25">
        <v>0.0702</v>
      </c>
      <c r="H27" s="8">
        <v>882</v>
      </c>
      <c r="I27" s="51" t="s">
        <v>1333</v>
      </c>
    </row>
    <row r="28" spans="1:9" ht="15">
      <c r="A28" s="66" t="s">
        <v>267</v>
      </c>
      <c r="B28" s="185" t="s">
        <v>1328</v>
      </c>
      <c r="C28" s="25">
        <v>2.0168</v>
      </c>
      <c r="D28" s="25">
        <v>2.7733</v>
      </c>
      <c r="E28" s="25">
        <v>0.0325</v>
      </c>
      <c r="F28" s="7">
        <v>43.019999999999996</v>
      </c>
      <c r="G28" s="25">
        <v>0.0546</v>
      </c>
      <c r="H28" s="8">
        <v>882</v>
      </c>
      <c r="I28" s="51" t="s">
        <v>1334</v>
      </c>
    </row>
    <row r="29" spans="1:9" ht="15">
      <c r="A29" s="66" t="s">
        <v>267</v>
      </c>
      <c r="B29" s="185">
        <v>20</v>
      </c>
      <c r="C29" s="25">
        <v>3.6592</v>
      </c>
      <c r="D29" s="25">
        <v>6.077</v>
      </c>
      <c r="E29" s="25">
        <v>0.065</v>
      </c>
      <c r="F29" s="25">
        <v>89.16</v>
      </c>
      <c r="G29" s="25">
        <v>0.1092</v>
      </c>
      <c r="H29" s="8">
        <v>882</v>
      </c>
      <c r="I29" s="51" t="s">
        <v>1329</v>
      </c>
    </row>
    <row r="30" spans="1:9" ht="15">
      <c r="A30" s="66" t="s">
        <v>267</v>
      </c>
      <c r="B30" s="185">
        <v>20</v>
      </c>
      <c r="C30" s="25">
        <v>4.1428</v>
      </c>
      <c r="D30" s="25">
        <v>5.624600000000001</v>
      </c>
      <c r="E30" s="25">
        <v>0.065</v>
      </c>
      <c r="F30" s="7">
        <v>86.04</v>
      </c>
      <c r="G30" s="25">
        <v>0.1092</v>
      </c>
      <c r="H30" s="8">
        <v>882</v>
      </c>
      <c r="I30" s="51" t="s">
        <v>1331</v>
      </c>
    </row>
    <row r="31" spans="1:9" ht="15">
      <c r="A31" s="66" t="s">
        <v>267</v>
      </c>
      <c r="B31" s="185">
        <v>20</v>
      </c>
      <c r="C31" s="25">
        <v>3.8775999999999997</v>
      </c>
      <c r="D31" s="25">
        <v>6.4046</v>
      </c>
      <c r="E31" s="25">
        <v>0.065</v>
      </c>
      <c r="F31" s="7">
        <v>92.28</v>
      </c>
      <c r="G31" s="25">
        <v>0.09359999999999999</v>
      </c>
      <c r="H31" s="8">
        <v>882</v>
      </c>
      <c r="I31" s="51" t="s">
        <v>1332</v>
      </c>
    </row>
    <row r="32" spans="1:9" ht="15">
      <c r="A32" s="66" t="s">
        <v>267</v>
      </c>
      <c r="B32" s="185">
        <v>20</v>
      </c>
      <c r="C32" s="25">
        <v>4.1272</v>
      </c>
      <c r="D32" s="25">
        <v>5.624599999999999</v>
      </c>
      <c r="E32" s="25">
        <v>0.065</v>
      </c>
      <c r="F32" s="25">
        <v>86.04</v>
      </c>
      <c r="G32" s="25">
        <v>0.1404</v>
      </c>
      <c r="H32" s="8">
        <v>882</v>
      </c>
      <c r="I32" s="51" t="s">
        <v>1333</v>
      </c>
    </row>
    <row r="33" spans="1:9" ht="15">
      <c r="A33" s="66" t="s">
        <v>267</v>
      </c>
      <c r="B33" s="185">
        <v>20</v>
      </c>
      <c r="C33" s="25">
        <v>4.0336</v>
      </c>
      <c r="D33" s="25">
        <v>5.5466</v>
      </c>
      <c r="E33" s="25">
        <v>0.065</v>
      </c>
      <c r="F33" s="25">
        <v>86.04</v>
      </c>
      <c r="G33" s="25">
        <v>0.1092</v>
      </c>
      <c r="H33" s="8">
        <v>882</v>
      </c>
      <c r="I33" s="51" t="s">
        <v>1334</v>
      </c>
    </row>
    <row r="34" spans="1:9" ht="15">
      <c r="A34" s="66" t="s">
        <v>995</v>
      </c>
      <c r="B34" s="185">
        <v>100</v>
      </c>
      <c r="C34" s="25">
        <v>0.8</v>
      </c>
      <c r="D34" s="25">
        <v>72.5</v>
      </c>
      <c r="E34" s="25">
        <v>1.3</v>
      </c>
      <c r="F34" s="25">
        <v>661</v>
      </c>
      <c r="G34" s="25">
        <v>0.2</v>
      </c>
      <c r="H34" s="8"/>
      <c r="I34" s="51"/>
    </row>
    <row r="35" spans="1:9" ht="15">
      <c r="A35" s="66" t="s">
        <v>995</v>
      </c>
      <c r="B35" s="185">
        <v>5</v>
      </c>
      <c r="C35" s="8">
        <v>0.04</v>
      </c>
      <c r="D35" s="8">
        <v>3.625</v>
      </c>
      <c r="E35" s="8">
        <v>0.065</v>
      </c>
      <c r="F35" s="8">
        <v>33.05</v>
      </c>
      <c r="G35" s="8">
        <v>0.01</v>
      </c>
      <c r="H35" s="8"/>
      <c r="I35" s="51"/>
    </row>
    <row r="36" spans="1:9" ht="15">
      <c r="A36" s="298" t="s">
        <v>1059</v>
      </c>
      <c r="B36" s="303">
        <v>45</v>
      </c>
      <c r="C36" s="299">
        <v>3.08</v>
      </c>
      <c r="D36" s="299">
        <v>4.025</v>
      </c>
      <c r="E36" s="299">
        <v>19.505</v>
      </c>
      <c r="F36" s="299">
        <v>128.25</v>
      </c>
      <c r="G36" s="299">
        <v>0.01</v>
      </c>
      <c r="H36" s="300">
        <v>1</v>
      </c>
      <c r="I36" s="157"/>
    </row>
    <row r="37" spans="1:9" ht="15">
      <c r="A37" s="298" t="s">
        <v>1059</v>
      </c>
      <c r="B37" s="307">
        <v>35</v>
      </c>
      <c r="C37" s="299">
        <v>2.32</v>
      </c>
      <c r="D37" s="299">
        <v>3.925</v>
      </c>
      <c r="E37" s="299">
        <v>14.645</v>
      </c>
      <c r="F37" s="299">
        <v>104.45</v>
      </c>
      <c r="G37" s="299">
        <v>0.01</v>
      </c>
      <c r="H37" s="300">
        <v>1</v>
      </c>
      <c r="I37" s="157"/>
    </row>
    <row r="38" spans="1:9" ht="15">
      <c r="A38" s="66" t="s">
        <v>1059</v>
      </c>
      <c r="B38" s="185">
        <v>40</v>
      </c>
      <c r="C38" s="7">
        <v>2.45</v>
      </c>
      <c r="D38" s="7">
        <v>7.55</v>
      </c>
      <c r="E38" s="7">
        <v>14.62</v>
      </c>
      <c r="F38" s="7">
        <v>0</v>
      </c>
      <c r="G38" s="7"/>
      <c r="H38" s="8">
        <v>1</v>
      </c>
      <c r="I38" s="79"/>
    </row>
    <row r="39" spans="1:9" ht="15">
      <c r="A39" s="66" t="s">
        <v>1649</v>
      </c>
      <c r="B39" s="185">
        <v>55</v>
      </c>
      <c r="C39" s="8">
        <v>2.49</v>
      </c>
      <c r="D39" s="8">
        <v>3.93</v>
      </c>
      <c r="E39" s="8">
        <v>27.56</v>
      </c>
      <c r="F39" s="8">
        <v>160</v>
      </c>
      <c r="G39" s="8">
        <v>0.5</v>
      </c>
      <c r="H39" s="8">
        <v>2</v>
      </c>
      <c r="I39" s="79"/>
    </row>
    <row r="40" spans="1:9" ht="15">
      <c r="A40" s="66" t="s">
        <v>1491</v>
      </c>
      <c r="B40" s="185">
        <v>55</v>
      </c>
      <c r="C40" s="7">
        <v>2.51</v>
      </c>
      <c r="D40" s="7">
        <v>3.93</v>
      </c>
      <c r="E40" s="7">
        <v>28.88</v>
      </c>
      <c r="F40" s="7">
        <v>161</v>
      </c>
      <c r="G40" s="7">
        <v>0.48</v>
      </c>
      <c r="H40" s="8">
        <v>2</v>
      </c>
      <c r="I40" s="197" t="s">
        <v>1310</v>
      </c>
    </row>
    <row r="41" spans="1:9" ht="15">
      <c r="A41" s="66" t="s">
        <v>1492</v>
      </c>
      <c r="B41" s="185">
        <v>45</v>
      </c>
      <c r="C41" s="7">
        <v>2.04</v>
      </c>
      <c r="D41" s="7">
        <v>3.21</v>
      </c>
      <c r="E41" s="7">
        <v>22.55</v>
      </c>
      <c r="F41" s="7">
        <v>127.6</v>
      </c>
      <c r="G41" s="7">
        <v>0.8</v>
      </c>
      <c r="H41" s="8">
        <v>2</v>
      </c>
      <c r="I41" s="197" t="s">
        <v>1311</v>
      </c>
    </row>
    <row r="42" spans="1:9" ht="15">
      <c r="A42" s="66" t="s">
        <v>1492</v>
      </c>
      <c r="B42" s="185">
        <v>55</v>
      </c>
      <c r="C42" s="7">
        <v>2.49</v>
      </c>
      <c r="D42" s="7">
        <v>3.93</v>
      </c>
      <c r="E42" s="7">
        <v>27.56</v>
      </c>
      <c r="F42" s="7">
        <v>156</v>
      </c>
      <c r="G42" s="25">
        <v>0.1</v>
      </c>
      <c r="H42" s="8">
        <v>2</v>
      </c>
      <c r="I42" s="197" t="s">
        <v>1311</v>
      </c>
    </row>
    <row r="43" spans="1:9" ht="15">
      <c r="A43" s="298" t="s">
        <v>334</v>
      </c>
      <c r="B43" s="347">
        <v>55</v>
      </c>
      <c r="C43" s="300">
        <f>SUM(C10+C74)</f>
        <v>6.59</v>
      </c>
      <c r="D43" s="300">
        <f>SUM(D10+D74)</f>
        <v>4.430000000000001</v>
      </c>
      <c r="E43" s="300">
        <f>SUM(E10+E74)</f>
        <v>16.4</v>
      </c>
      <c r="F43" s="300">
        <f>SUM(F10+F74)</f>
        <v>134.4</v>
      </c>
      <c r="G43" s="300">
        <f>SUM(G10+G74)</f>
        <v>0.11</v>
      </c>
      <c r="H43" s="300">
        <v>3</v>
      </c>
      <c r="I43" s="51" t="s">
        <v>1316</v>
      </c>
    </row>
    <row r="44" spans="1:9" ht="15">
      <c r="A44" s="298" t="s">
        <v>334</v>
      </c>
      <c r="B44" s="348">
        <v>40</v>
      </c>
      <c r="C44" s="300">
        <v>4.88</v>
      </c>
      <c r="D44" s="300">
        <v>3.53</v>
      </c>
      <c r="E44" s="300">
        <v>15.42</v>
      </c>
      <c r="F44" s="300">
        <v>112.6</v>
      </c>
      <c r="G44" s="300">
        <v>0.07</v>
      </c>
      <c r="H44" s="300">
        <v>3</v>
      </c>
      <c r="I44" s="51" t="s">
        <v>1316</v>
      </c>
    </row>
    <row r="45" spans="1:9" ht="15">
      <c r="A45" s="66" t="s">
        <v>334</v>
      </c>
      <c r="B45" s="185" t="s">
        <v>1313</v>
      </c>
      <c r="C45" s="7">
        <v>4.73</v>
      </c>
      <c r="D45" s="7">
        <v>6.88</v>
      </c>
      <c r="E45" s="7">
        <v>14.56</v>
      </c>
      <c r="F45" s="7">
        <v>139</v>
      </c>
      <c r="G45" s="7">
        <v>0.07</v>
      </c>
      <c r="H45" s="8">
        <v>3</v>
      </c>
      <c r="I45" s="51" t="s">
        <v>1314</v>
      </c>
    </row>
    <row r="46" spans="1:9" ht="15">
      <c r="A46" s="66" t="s">
        <v>334</v>
      </c>
      <c r="B46" s="185" t="s">
        <v>1313</v>
      </c>
      <c r="C46" s="7">
        <v>4.97</v>
      </c>
      <c r="D46" s="7">
        <v>6.54</v>
      </c>
      <c r="E46" s="7">
        <v>14.56</v>
      </c>
      <c r="F46" s="7">
        <v>137</v>
      </c>
      <c r="G46" s="25">
        <v>0.07</v>
      </c>
      <c r="H46" s="8">
        <v>3</v>
      </c>
      <c r="I46" s="51" t="s">
        <v>1315</v>
      </c>
    </row>
    <row r="47" spans="1:9" ht="15">
      <c r="A47" s="66" t="s">
        <v>334</v>
      </c>
      <c r="B47" s="185" t="s">
        <v>1313</v>
      </c>
      <c r="C47" s="7">
        <v>5.04</v>
      </c>
      <c r="D47" s="7">
        <v>6.59</v>
      </c>
      <c r="E47" s="7">
        <v>14.56</v>
      </c>
      <c r="F47" s="7">
        <v>138</v>
      </c>
      <c r="G47" s="25">
        <v>0.07</v>
      </c>
      <c r="H47" s="8">
        <v>3</v>
      </c>
      <c r="I47" s="51" t="s">
        <v>1316</v>
      </c>
    </row>
    <row r="48" spans="1:9" ht="15">
      <c r="A48" s="66" t="s">
        <v>334</v>
      </c>
      <c r="B48" s="185" t="s">
        <v>1313</v>
      </c>
      <c r="C48" s="7">
        <v>4.87</v>
      </c>
      <c r="D48" s="7">
        <v>7.09</v>
      </c>
      <c r="E48" s="7">
        <v>14.56</v>
      </c>
      <c r="F48" s="7">
        <v>141</v>
      </c>
      <c r="G48" s="25">
        <v>0.06</v>
      </c>
      <c r="H48" s="8">
        <v>3</v>
      </c>
      <c r="I48" s="51" t="s">
        <v>1317</v>
      </c>
    </row>
    <row r="49" spans="1:9" ht="15">
      <c r="A49" s="66" t="s">
        <v>334</v>
      </c>
      <c r="B49" s="185" t="s">
        <v>1313</v>
      </c>
      <c r="C49" s="7">
        <v>4.79</v>
      </c>
      <c r="D49" s="7">
        <v>6.32</v>
      </c>
      <c r="E49" s="7">
        <v>14.56</v>
      </c>
      <c r="F49" s="7">
        <v>134</v>
      </c>
      <c r="G49" s="25">
        <v>0.08</v>
      </c>
      <c r="H49" s="8">
        <v>3</v>
      </c>
      <c r="I49" s="51" t="s">
        <v>1318</v>
      </c>
    </row>
    <row r="50" spans="1:9" ht="15">
      <c r="A50" s="66" t="s">
        <v>334</v>
      </c>
      <c r="B50" s="185" t="s">
        <v>1313</v>
      </c>
      <c r="C50" s="7">
        <v>5.03</v>
      </c>
      <c r="D50" s="7">
        <v>6.59</v>
      </c>
      <c r="E50" s="7">
        <v>14.56</v>
      </c>
      <c r="F50" s="7">
        <v>138</v>
      </c>
      <c r="G50" s="25">
        <v>0.09</v>
      </c>
      <c r="H50" s="8">
        <v>3</v>
      </c>
      <c r="I50" s="51" t="s">
        <v>1319</v>
      </c>
    </row>
    <row r="51" spans="1:9" ht="15">
      <c r="A51" s="66" t="s">
        <v>334</v>
      </c>
      <c r="B51" s="185" t="s">
        <v>1313</v>
      </c>
      <c r="C51" s="7">
        <v>4.97</v>
      </c>
      <c r="D51" s="7">
        <v>6.54</v>
      </c>
      <c r="E51" s="7">
        <v>14.56</v>
      </c>
      <c r="F51" s="7">
        <v>137</v>
      </c>
      <c r="G51" s="25">
        <v>0.07</v>
      </c>
      <c r="H51" s="8">
        <v>3</v>
      </c>
      <c r="I51" s="51" t="s">
        <v>1320</v>
      </c>
    </row>
    <row r="52" spans="1:9" ht="15">
      <c r="A52" s="66" t="s">
        <v>334</v>
      </c>
      <c r="B52" s="185" t="s">
        <v>1313</v>
      </c>
      <c r="C52" s="7">
        <v>4.97</v>
      </c>
      <c r="D52" s="7">
        <v>6.54</v>
      </c>
      <c r="E52" s="7">
        <v>14.56</v>
      </c>
      <c r="F52" s="7">
        <v>137</v>
      </c>
      <c r="G52" s="25">
        <v>0.07</v>
      </c>
      <c r="H52" s="8">
        <v>3</v>
      </c>
      <c r="I52" s="51" t="s">
        <v>1321</v>
      </c>
    </row>
    <row r="53" spans="1:9" ht="15">
      <c r="A53" s="66" t="s">
        <v>334</v>
      </c>
      <c r="B53" s="185" t="s">
        <v>806</v>
      </c>
      <c r="C53" s="7">
        <v>6.68</v>
      </c>
      <c r="D53" s="7">
        <v>8.45</v>
      </c>
      <c r="E53" s="7">
        <v>19.39</v>
      </c>
      <c r="F53" s="7">
        <v>180</v>
      </c>
      <c r="G53" s="7">
        <v>0.11</v>
      </c>
      <c r="H53" s="8">
        <v>3</v>
      </c>
      <c r="I53" s="51" t="s">
        <v>1314</v>
      </c>
    </row>
    <row r="54" spans="1:9" ht="15">
      <c r="A54" s="66" t="s">
        <v>334</v>
      </c>
      <c r="B54" s="185" t="s">
        <v>806</v>
      </c>
      <c r="C54" s="7">
        <v>7.04</v>
      </c>
      <c r="D54" s="7">
        <v>7.94</v>
      </c>
      <c r="E54" s="7">
        <v>19.39</v>
      </c>
      <c r="F54" s="7">
        <v>177</v>
      </c>
      <c r="G54" s="25">
        <v>0.11</v>
      </c>
      <c r="H54" s="8">
        <v>3</v>
      </c>
      <c r="I54" s="51" t="s">
        <v>1315</v>
      </c>
    </row>
    <row r="55" spans="1:9" ht="15">
      <c r="A55" s="66" t="s">
        <v>334</v>
      </c>
      <c r="B55" s="185" t="s">
        <v>806</v>
      </c>
      <c r="C55" s="7">
        <v>7.15</v>
      </c>
      <c r="D55" s="7">
        <v>8.02</v>
      </c>
      <c r="E55" s="7">
        <v>19.39</v>
      </c>
      <c r="F55" s="7">
        <v>178</v>
      </c>
      <c r="G55" s="25">
        <v>0.11</v>
      </c>
      <c r="H55" s="8">
        <v>3</v>
      </c>
      <c r="I55" s="51" t="s">
        <v>1316</v>
      </c>
    </row>
    <row r="56" spans="1:9" ht="15">
      <c r="A56" s="66" t="s">
        <v>334</v>
      </c>
      <c r="B56" s="185" t="s">
        <v>806</v>
      </c>
      <c r="C56" s="7">
        <v>6.89</v>
      </c>
      <c r="D56" s="7">
        <v>8.77</v>
      </c>
      <c r="E56" s="7">
        <v>19.39</v>
      </c>
      <c r="F56" s="7">
        <v>184</v>
      </c>
      <c r="G56" s="25">
        <v>0.09</v>
      </c>
      <c r="H56" s="8">
        <v>3</v>
      </c>
      <c r="I56" s="51" t="s">
        <v>1317</v>
      </c>
    </row>
    <row r="57" spans="1:9" ht="15">
      <c r="A57" s="66" t="s">
        <v>334</v>
      </c>
      <c r="B57" s="185" t="s">
        <v>806</v>
      </c>
      <c r="C57" s="7">
        <v>6.77</v>
      </c>
      <c r="D57" s="7">
        <v>7.61</v>
      </c>
      <c r="E57" s="7">
        <v>19.39</v>
      </c>
      <c r="F57" s="7">
        <v>173</v>
      </c>
      <c r="G57" s="25">
        <v>0.12</v>
      </c>
      <c r="H57" s="8">
        <v>3</v>
      </c>
      <c r="I57" s="51" t="s">
        <v>1318</v>
      </c>
    </row>
    <row r="58" spans="1:9" ht="15">
      <c r="A58" s="66" t="s">
        <v>334</v>
      </c>
      <c r="B58" s="185" t="s">
        <v>806</v>
      </c>
      <c r="C58" s="7">
        <v>7.13</v>
      </c>
      <c r="D58" s="7">
        <v>8.02</v>
      </c>
      <c r="E58" s="7">
        <v>19.39</v>
      </c>
      <c r="F58" s="7">
        <v>178</v>
      </c>
      <c r="G58" s="25">
        <v>0.14</v>
      </c>
      <c r="H58" s="8">
        <v>3</v>
      </c>
      <c r="I58" s="51" t="s">
        <v>1319</v>
      </c>
    </row>
    <row r="59" spans="1:9" ht="15">
      <c r="A59" s="66" t="s">
        <v>334</v>
      </c>
      <c r="B59" s="185" t="s">
        <v>806</v>
      </c>
      <c r="C59" s="7">
        <v>7.04</v>
      </c>
      <c r="D59" s="7">
        <v>7.94</v>
      </c>
      <c r="E59" s="7">
        <v>19.39</v>
      </c>
      <c r="F59" s="7">
        <v>177</v>
      </c>
      <c r="G59" s="25">
        <v>0.11</v>
      </c>
      <c r="H59" s="8">
        <v>3</v>
      </c>
      <c r="I59" s="51" t="s">
        <v>1320</v>
      </c>
    </row>
    <row r="60" spans="1:9" ht="15">
      <c r="A60" s="66" t="s">
        <v>334</v>
      </c>
      <c r="B60" s="185" t="s">
        <v>806</v>
      </c>
      <c r="C60" s="7">
        <v>7.04</v>
      </c>
      <c r="D60" s="7">
        <v>7.94</v>
      </c>
      <c r="E60" s="7">
        <v>19.39</v>
      </c>
      <c r="F60" s="7">
        <v>177</v>
      </c>
      <c r="G60" s="25">
        <v>0.11</v>
      </c>
      <c r="H60" s="8">
        <v>3</v>
      </c>
      <c r="I60" s="51" t="s">
        <v>1321</v>
      </c>
    </row>
    <row r="61" spans="1:9" ht="15">
      <c r="A61" s="66" t="s">
        <v>1324</v>
      </c>
      <c r="B61" s="185" t="s">
        <v>1313</v>
      </c>
      <c r="C61" s="7">
        <v>2.49</v>
      </c>
      <c r="D61" s="7">
        <v>3.93</v>
      </c>
      <c r="E61" s="7">
        <v>22.57</v>
      </c>
      <c r="F61" s="7">
        <v>136</v>
      </c>
      <c r="G61" s="7">
        <v>0</v>
      </c>
      <c r="H61" s="8">
        <v>5</v>
      </c>
      <c r="I61" s="51" t="s">
        <v>1323</v>
      </c>
    </row>
    <row r="62" spans="1:9" ht="15">
      <c r="A62" s="66" t="s">
        <v>1324</v>
      </c>
      <c r="B62" s="185" t="s">
        <v>1313</v>
      </c>
      <c r="C62" s="7">
        <v>2.46</v>
      </c>
      <c r="D62" s="7">
        <v>3.93</v>
      </c>
      <c r="E62" s="7">
        <v>21.72</v>
      </c>
      <c r="F62" s="7">
        <v>132</v>
      </c>
      <c r="G62" s="25">
        <v>0.24</v>
      </c>
      <c r="H62" s="8">
        <v>5</v>
      </c>
      <c r="I62" s="51" t="s">
        <v>1310</v>
      </c>
    </row>
    <row r="63" spans="1:9" ht="15">
      <c r="A63" s="66" t="s">
        <v>1324</v>
      </c>
      <c r="B63" s="185" t="s">
        <v>1313</v>
      </c>
      <c r="C63" s="7">
        <v>2.45</v>
      </c>
      <c r="D63" s="7">
        <v>3.93</v>
      </c>
      <c r="E63" s="7">
        <v>21.06</v>
      </c>
      <c r="F63" s="7">
        <v>129</v>
      </c>
      <c r="G63" s="25">
        <v>0.05</v>
      </c>
      <c r="H63" s="8">
        <v>5</v>
      </c>
      <c r="I63" s="51" t="s">
        <v>1311</v>
      </c>
    </row>
    <row r="64" spans="1:9" ht="15">
      <c r="A64" s="66" t="s">
        <v>1324</v>
      </c>
      <c r="B64" s="185" t="s">
        <v>806</v>
      </c>
      <c r="C64" s="7">
        <v>3.32</v>
      </c>
      <c r="D64" s="7">
        <v>4.03</v>
      </c>
      <c r="E64" s="25">
        <v>31.4</v>
      </c>
      <c r="F64" s="7">
        <v>175</v>
      </c>
      <c r="G64" s="7">
        <v>0</v>
      </c>
      <c r="H64" s="8">
        <v>5</v>
      </c>
      <c r="I64" s="51" t="s">
        <v>1323</v>
      </c>
    </row>
    <row r="65" spans="1:9" ht="15">
      <c r="A65" s="66" t="s">
        <v>1324</v>
      </c>
      <c r="B65" s="185" t="s">
        <v>806</v>
      </c>
      <c r="C65" s="7">
        <v>3.28</v>
      </c>
      <c r="D65" s="7">
        <v>4.03</v>
      </c>
      <c r="E65" s="7">
        <v>30.13</v>
      </c>
      <c r="F65" s="7">
        <v>170</v>
      </c>
      <c r="G65" s="25">
        <v>0.36</v>
      </c>
      <c r="H65" s="8">
        <v>5</v>
      </c>
      <c r="I65" s="51" t="s">
        <v>1310</v>
      </c>
    </row>
    <row r="66" spans="1:9" ht="15">
      <c r="A66" s="66" t="s">
        <v>1324</v>
      </c>
      <c r="B66" s="185" t="s">
        <v>806</v>
      </c>
      <c r="C66" s="7">
        <v>3.26</v>
      </c>
      <c r="D66" s="7">
        <v>4.03</v>
      </c>
      <c r="E66" s="7">
        <v>29.14</v>
      </c>
      <c r="F66" s="7">
        <v>166</v>
      </c>
      <c r="G66" s="25">
        <v>0.08</v>
      </c>
      <c r="H66" s="8">
        <v>5</v>
      </c>
      <c r="I66" s="51" t="s">
        <v>1311</v>
      </c>
    </row>
    <row r="67" spans="1:9" ht="15">
      <c r="A67" s="66" t="s">
        <v>1326</v>
      </c>
      <c r="B67" s="185">
        <v>10</v>
      </c>
      <c r="C67" s="8">
        <v>0.08</v>
      </c>
      <c r="D67" s="8">
        <v>2.95</v>
      </c>
      <c r="E67" s="7">
        <v>0.13</v>
      </c>
      <c r="F67" s="7">
        <v>66</v>
      </c>
      <c r="G67" s="7">
        <v>0</v>
      </c>
      <c r="H67" s="8">
        <v>6</v>
      </c>
      <c r="I67" s="79"/>
    </row>
    <row r="68" spans="1:9" ht="15">
      <c r="A68" s="66" t="s">
        <v>1330</v>
      </c>
      <c r="B68" s="185">
        <v>10</v>
      </c>
      <c r="C68" s="7">
        <v>2.32</v>
      </c>
      <c r="D68" s="7">
        <v>2.95</v>
      </c>
      <c r="E68" s="7">
        <v>0</v>
      </c>
      <c r="F68" s="7">
        <v>36</v>
      </c>
      <c r="G68" s="7">
        <v>0.07</v>
      </c>
      <c r="H68" s="8">
        <v>7</v>
      </c>
      <c r="I68" s="51" t="s">
        <v>1329</v>
      </c>
    </row>
    <row r="69" spans="1:9" ht="15">
      <c r="A69" s="66" t="s">
        <v>1330</v>
      </c>
      <c r="B69" s="185">
        <v>10</v>
      </c>
      <c r="C69" s="7">
        <v>2.63</v>
      </c>
      <c r="D69" s="7">
        <v>2.66</v>
      </c>
      <c r="E69" s="7">
        <v>0</v>
      </c>
      <c r="F69" s="7">
        <v>34</v>
      </c>
      <c r="G69" s="25">
        <v>0.07</v>
      </c>
      <c r="H69" s="8">
        <v>7</v>
      </c>
      <c r="I69" s="51" t="s">
        <v>1331</v>
      </c>
    </row>
    <row r="70" spans="1:9" ht="15">
      <c r="A70" s="66" t="s">
        <v>1330</v>
      </c>
      <c r="B70" s="185">
        <v>10</v>
      </c>
      <c r="C70" s="7">
        <v>2.46</v>
      </c>
      <c r="D70" s="7">
        <v>3.16</v>
      </c>
      <c r="E70" s="7">
        <v>0</v>
      </c>
      <c r="F70" s="7">
        <v>38</v>
      </c>
      <c r="G70" s="25">
        <v>0.06</v>
      </c>
      <c r="H70" s="8">
        <v>7</v>
      </c>
      <c r="I70" s="51" t="s">
        <v>1332</v>
      </c>
    </row>
    <row r="71" spans="1:9" ht="15">
      <c r="A71" s="66" t="s">
        <v>1330</v>
      </c>
      <c r="B71" s="185">
        <v>10</v>
      </c>
      <c r="C71" s="7">
        <v>2.62</v>
      </c>
      <c r="D71" s="7">
        <v>2.66</v>
      </c>
      <c r="E71" s="68">
        <v>0</v>
      </c>
      <c r="F71" s="7">
        <v>34</v>
      </c>
      <c r="G71" s="7">
        <v>0.09</v>
      </c>
      <c r="H71" s="8">
        <v>7</v>
      </c>
      <c r="I71" s="51" t="s">
        <v>1333</v>
      </c>
    </row>
    <row r="72" spans="1:9" ht="15">
      <c r="A72" s="66" t="s">
        <v>1330</v>
      </c>
      <c r="B72" s="185">
        <v>10</v>
      </c>
      <c r="C72" s="7">
        <v>2.56</v>
      </c>
      <c r="D72" s="7">
        <v>2.61</v>
      </c>
      <c r="E72" s="7">
        <v>0</v>
      </c>
      <c r="F72" s="7">
        <v>34</v>
      </c>
      <c r="G72" s="25">
        <v>0.07</v>
      </c>
      <c r="H72" s="8">
        <v>7</v>
      </c>
      <c r="I72" s="51" t="s">
        <v>1334</v>
      </c>
    </row>
    <row r="73" spans="1:9" ht="15">
      <c r="A73" s="66" t="s">
        <v>1330</v>
      </c>
      <c r="B73" s="185">
        <v>15</v>
      </c>
      <c r="C73" s="7">
        <v>3.48</v>
      </c>
      <c r="D73" s="7">
        <v>4.43</v>
      </c>
      <c r="E73" s="7">
        <v>0</v>
      </c>
      <c r="F73" s="7">
        <v>54</v>
      </c>
      <c r="G73" s="25">
        <v>0.11</v>
      </c>
      <c r="H73" s="8">
        <v>7</v>
      </c>
      <c r="I73" s="51" t="s">
        <v>1329</v>
      </c>
    </row>
    <row r="74" spans="1:9" ht="15">
      <c r="A74" s="66" t="s">
        <v>1330</v>
      </c>
      <c r="B74" s="185">
        <v>15</v>
      </c>
      <c r="C74" s="7">
        <v>3.95</v>
      </c>
      <c r="D74" s="7">
        <v>3.99</v>
      </c>
      <c r="E74" s="7">
        <v>0</v>
      </c>
      <c r="F74" s="7">
        <v>52</v>
      </c>
      <c r="G74" s="25">
        <v>0.11</v>
      </c>
      <c r="H74" s="8">
        <v>7</v>
      </c>
      <c r="I74" s="51" t="s">
        <v>1331</v>
      </c>
    </row>
    <row r="75" spans="1:9" ht="15">
      <c r="A75" s="66" t="s">
        <v>1330</v>
      </c>
      <c r="B75" s="185">
        <v>15</v>
      </c>
      <c r="C75" s="7">
        <v>3.69</v>
      </c>
      <c r="D75" s="7">
        <v>4.74</v>
      </c>
      <c r="E75" s="7">
        <v>0</v>
      </c>
      <c r="F75" s="7">
        <v>57</v>
      </c>
      <c r="G75" s="25">
        <v>0.09</v>
      </c>
      <c r="H75" s="8">
        <v>7</v>
      </c>
      <c r="I75" s="51" t="s">
        <v>1332</v>
      </c>
    </row>
    <row r="76" spans="1:9" ht="15">
      <c r="A76" s="66" t="s">
        <v>1330</v>
      </c>
      <c r="B76" s="185">
        <v>15</v>
      </c>
      <c r="C76" s="7">
        <v>3.93</v>
      </c>
      <c r="D76" s="7">
        <v>3.99</v>
      </c>
      <c r="E76" s="7">
        <v>0</v>
      </c>
      <c r="F76" s="7">
        <v>52</v>
      </c>
      <c r="G76" s="25">
        <v>0.14</v>
      </c>
      <c r="H76" s="8">
        <v>7</v>
      </c>
      <c r="I76" s="51" t="s">
        <v>1333</v>
      </c>
    </row>
    <row r="77" spans="1:9" ht="15">
      <c r="A77" s="66" t="s">
        <v>1330</v>
      </c>
      <c r="B77" s="185">
        <v>15</v>
      </c>
      <c r="C77" s="7">
        <v>3.84</v>
      </c>
      <c r="D77" s="7">
        <v>3.92</v>
      </c>
      <c r="E77" s="7">
        <v>0</v>
      </c>
      <c r="F77" s="7">
        <v>51</v>
      </c>
      <c r="G77" s="25">
        <v>0.11</v>
      </c>
      <c r="H77" s="8">
        <v>7</v>
      </c>
      <c r="I77" s="51" t="s">
        <v>1334</v>
      </c>
    </row>
    <row r="78" spans="1:9" ht="15">
      <c r="A78" s="66" t="s">
        <v>1336</v>
      </c>
      <c r="B78" s="185">
        <v>25</v>
      </c>
      <c r="C78" s="8">
        <v>4.25</v>
      </c>
      <c r="D78" s="8">
        <v>2.13</v>
      </c>
      <c r="E78" s="7">
        <v>0</v>
      </c>
      <c r="F78" s="7">
        <v>36</v>
      </c>
      <c r="G78" s="7">
        <v>0</v>
      </c>
      <c r="H78" s="8">
        <v>8</v>
      </c>
      <c r="I78" s="79"/>
    </row>
    <row r="79" spans="1:9" ht="14.25" customHeight="1">
      <c r="A79" s="66" t="s">
        <v>1338</v>
      </c>
      <c r="B79" s="185">
        <v>40</v>
      </c>
      <c r="C79" s="7">
        <v>5.12</v>
      </c>
      <c r="D79" s="7"/>
      <c r="E79" s="7">
        <v>8.88</v>
      </c>
      <c r="F79" s="7">
        <v>103</v>
      </c>
      <c r="G79" s="7">
        <v>0</v>
      </c>
      <c r="H79" s="8">
        <v>9</v>
      </c>
      <c r="I79" s="80" t="s">
        <v>1001</v>
      </c>
    </row>
    <row r="80" spans="1:9" ht="16.5" customHeight="1" hidden="1">
      <c r="A80" s="196"/>
      <c r="B80" s="349"/>
      <c r="C80" s="196"/>
      <c r="D80" s="196"/>
      <c r="E80" s="196"/>
      <c r="F80" s="196"/>
      <c r="G80" s="196"/>
      <c r="H80" s="65"/>
      <c r="I80" s="195"/>
    </row>
    <row r="81" spans="1:9" ht="16.5" customHeight="1">
      <c r="A81" s="67" t="s">
        <v>517</v>
      </c>
      <c r="B81" s="305">
        <f aca="true" t="shared" si="1" ref="B81:G81">SUM(B82/2)</f>
        <v>50</v>
      </c>
      <c r="C81" s="85">
        <f t="shared" si="1"/>
        <v>0.2</v>
      </c>
      <c r="D81" s="85">
        <f t="shared" si="1"/>
        <v>0.2</v>
      </c>
      <c r="E81" s="85">
        <f t="shared" si="1"/>
        <v>4.9</v>
      </c>
      <c r="F81" s="85">
        <f t="shared" si="1"/>
        <v>22</v>
      </c>
      <c r="G81" s="85">
        <f t="shared" si="1"/>
        <v>5</v>
      </c>
      <c r="H81" s="192" t="s">
        <v>150</v>
      </c>
      <c r="I81" s="195"/>
    </row>
    <row r="82" spans="1:9" ht="16.5" customHeight="1">
      <c r="A82" s="67" t="s">
        <v>517</v>
      </c>
      <c r="B82" s="305">
        <v>100</v>
      </c>
      <c r="C82" s="171">
        <v>0.4</v>
      </c>
      <c r="D82" s="171">
        <v>0.4</v>
      </c>
      <c r="E82" s="171">
        <v>9.8</v>
      </c>
      <c r="F82" s="171">
        <v>44</v>
      </c>
      <c r="G82" s="191">
        <v>10</v>
      </c>
      <c r="H82" s="192" t="s">
        <v>150</v>
      </c>
      <c r="I82" s="194"/>
    </row>
    <row r="83" spans="1:9" ht="15">
      <c r="A83" s="65" t="s">
        <v>1488</v>
      </c>
      <c r="B83" s="305">
        <v>100</v>
      </c>
      <c r="C83" s="171">
        <v>0.4</v>
      </c>
      <c r="D83" s="171">
        <v>0.3</v>
      </c>
      <c r="E83" s="171">
        <v>10.3</v>
      </c>
      <c r="F83" s="171">
        <v>46</v>
      </c>
      <c r="G83" s="171">
        <v>5</v>
      </c>
      <c r="H83" s="192" t="s">
        <v>150</v>
      </c>
      <c r="I83" s="193"/>
    </row>
    <row r="84" spans="1:9" ht="15">
      <c r="A84" s="65" t="s">
        <v>1585</v>
      </c>
      <c r="B84" s="305">
        <v>100</v>
      </c>
      <c r="C84" s="171">
        <v>1.5</v>
      </c>
      <c r="D84" s="171">
        <v>0.5</v>
      </c>
      <c r="E84" s="171">
        <v>21</v>
      </c>
      <c r="F84" s="171">
        <v>95</v>
      </c>
      <c r="G84" s="171">
        <v>10</v>
      </c>
      <c r="H84" s="192" t="s">
        <v>150</v>
      </c>
      <c r="I84" s="84"/>
    </row>
    <row r="85" spans="1:9" ht="15">
      <c r="A85" s="65" t="s">
        <v>1490</v>
      </c>
      <c r="B85" s="305">
        <v>100</v>
      </c>
      <c r="C85" s="171">
        <v>0.9</v>
      </c>
      <c r="D85" s="171">
        <v>0.1</v>
      </c>
      <c r="E85" s="171">
        <v>8.4</v>
      </c>
      <c r="F85" s="171">
        <v>38</v>
      </c>
      <c r="G85" s="171">
        <v>60</v>
      </c>
      <c r="H85" s="192" t="s">
        <v>150</v>
      </c>
      <c r="I85" s="65"/>
    </row>
    <row r="86" spans="1:9" ht="15">
      <c r="A86" s="86" t="s">
        <v>1493</v>
      </c>
      <c r="B86" s="350">
        <v>100</v>
      </c>
      <c r="C86" s="191">
        <v>0.8</v>
      </c>
      <c r="D86" s="191">
        <v>0.2</v>
      </c>
      <c r="E86" s="191">
        <v>7.5</v>
      </c>
      <c r="F86" s="191">
        <v>38</v>
      </c>
      <c r="G86" s="191">
        <v>38</v>
      </c>
      <c r="H86" s="192" t="s">
        <v>150</v>
      </c>
      <c r="I86" s="65"/>
    </row>
    <row r="87" spans="1:9" ht="15">
      <c r="A87" s="65" t="s">
        <v>1561</v>
      </c>
      <c r="B87" s="350">
        <v>75</v>
      </c>
      <c r="C87" s="171">
        <v>0.63</v>
      </c>
      <c r="D87" s="171">
        <v>0.14</v>
      </c>
      <c r="E87" s="171">
        <v>16.65</v>
      </c>
      <c r="F87" s="171">
        <v>66</v>
      </c>
      <c r="G87" s="171">
        <v>42</v>
      </c>
      <c r="H87" s="192" t="s">
        <v>149</v>
      </c>
      <c r="I87" s="65"/>
    </row>
    <row r="88" spans="1:9" ht="15">
      <c r="A88" s="65" t="s">
        <v>1561</v>
      </c>
      <c r="B88" s="350">
        <v>110</v>
      </c>
      <c r="C88" s="171">
        <v>0.9</v>
      </c>
      <c r="D88" s="171">
        <v>0.2</v>
      </c>
      <c r="E88" s="171">
        <v>23.07</v>
      </c>
      <c r="F88" s="171">
        <v>98</v>
      </c>
      <c r="G88" s="171">
        <v>60</v>
      </c>
      <c r="H88" s="192" t="s">
        <v>149</v>
      </c>
      <c r="I88" s="86"/>
    </row>
    <row r="89" spans="1:9" ht="14.25" customHeight="1">
      <c r="A89" s="65" t="s">
        <v>1563</v>
      </c>
      <c r="B89" s="305">
        <v>70</v>
      </c>
      <c r="C89" s="171">
        <v>0.28</v>
      </c>
      <c r="D89" s="171">
        <v>0.28</v>
      </c>
      <c r="E89" s="171">
        <v>21.73</v>
      </c>
      <c r="F89" s="171">
        <v>91</v>
      </c>
      <c r="G89" s="191">
        <v>2.97</v>
      </c>
      <c r="H89" s="59">
        <v>385</v>
      </c>
      <c r="I89" s="84"/>
    </row>
    <row r="90" spans="1:9" ht="16.5" customHeight="1">
      <c r="A90" s="65" t="s">
        <v>1563</v>
      </c>
      <c r="B90" s="305">
        <v>85</v>
      </c>
      <c r="C90" s="171">
        <v>0.32</v>
      </c>
      <c r="D90" s="171">
        <v>0.32</v>
      </c>
      <c r="E90" s="171">
        <v>27.9</v>
      </c>
      <c r="F90" s="171">
        <v>116</v>
      </c>
      <c r="G90" s="171">
        <v>3.48</v>
      </c>
      <c r="H90" s="59">
        <v>385</v>
      </c>
      <c r="I90" s="84"/>
    </row>
    <row r="91" spans="1:9" ht="16.5" customHeight="1">
      <c r="A91" s="65" t="s">
        <v>1564</v>
      </c>
      <c r="B91" s="305">
        <v>80</v>
      </c>
      <c r="C91" s="171">
        <v>0.28</v>
      </c>
      <c r="D91" s="171">
        <v>0.31</v>
      </c>
      <c r="E91" s="171">
        <v>18.65</v>
      </c>
      <c r="F91" s="171">
        <v>78</v>
      </c>
      <c r="G91" s="171">
        <v>3.01</v>
      </c>
      <c r="H91" s="59">
        <v>385</v>
      </c>
      <c r="I91" s="65" t="s">
        <v>1565</v>
      </c>
    </row>
    <row r="92" spans="1:9" ht="16.5" customHeight="1">
      <c r="A92" s="65" t="s">
        <v>1566</v>
      </c>
      <c r="B92" s="305">
        <v>110</v>
      </c>
      <c r="C92" s="171">
        <v>0.34</v>
      </c>
      <c r="D92" s="171">
        <v>0.38</v>
      </c>
      <c r="E92" s="171">
        <v>26.72</v>
      </c>
      <c r="F92" s="171">
        <v>112</v>
      </c>
      <c r="G92" s="171">
        <v>3.56</v>
      </c>
      <c r="H92" s="59">
        <v>385</v>
      </c>
      <c r="I92" s="65" t="s">
        <v>1565</v>
      </c>
    </row>
    <row r="93" spans="1:9" ht="16.5" customHeight="1">
      <c r="A93" s="65" t="s">
        <v>1567</v>
      </c>
      <c r="B93" s="305">
        <v>80</v>
      </c>
      <c r="C93" s="171">
        <v>0.34</v>
      </c>
      <c r="D93" s="171">
        <v>0.32</v>
      </c>
      <c r="E93" s="171">
        <v>26.97</v>
      </c>
      <c r="F93" s="171">
        <v>112</v>
      </c>
      <c r="G93" s="171">
        <v>3.06</v>
      </c>
      <c r="H93" s="59">
        <v>385</v>
      </c>
      <c r="I93" s="65" t="s">
        <v>1432</v>
      </c>
    </row>
    <row r="94" spans="1:9" ht="16.5" customHeight="1">
      <c r="A94" s="65" t="s">
        <v>1567</v>
      </c>
      <c r="B94" s="305">
        <v>100</v>
      </c>
      <c r="C94" s="171">
        <v>0.4</v>
      </c>
      <c r="D94" s="171">
        <v>0.38</v>
      </c>
      <c r="E94" s="171">
        <v>36.55</v>
      </c>
      <c r="F94" s="171">
        <v>151</v>
      </c>
      <c r="G94" s="171">
        <v>3.6</v>
      </c>
      <c r="H94" s="59">
        <v>385</v>
      </c>
      <c r="I94" s="65" t="s">
        <v>1432</v>
      </c>
    </row>
    <row r="95" spans="1:9" ht="31.5" customHeight="1">
      <c r="A95" s="65" t="s">
        <v>373</v>
      </c>
      <c r="B95" s="305">
        <v>65</v>
      </c>
      <c r="C95" s="191">
        <v>0.48</v>
      </c>
      <c r="D95" s="191">
        <v>1.27</v>
      </c>
      <c r="E95" s="191">
        <v>10.02</v>
      </c>
      <c r="F95" s="191">
        <v>53</v>
      </c>
      <c r="G95" s="171">
        <v>2.95</v>
      </c>
      <c r="H95" s="59">
        <v>387</v>
      </c>
      <c r="I95" s="65"/>
    </row>
    <row r="96" spans="1:9" ht="31.5" customHeight="1">
      <c r="A96" s="65" t="s">
        <v>373</v>
      </c>
      <c r="B96" s="305">
        <v>80</v>
      </c>
      <c r="C96" s="191">
        <v>0.59</v>
      </c>
      <c r="D96" s="191">
        <v>1.53</v>
      </c>
      <c r="E96" s="191">
        <v>11.66</v>
      </c>
      <c r="F96" s="191">
        <v>63</v>
      </c>
      <c r="G96" s="171">
        <v>3.64</v>
      </c>
      <c r="H96" s="59">
        <v>387</v>
      </c>
      <c r="I96" s="65"/>
    </row>
    <row r="97" spans="1:9" ht="31.5" customHeight="1">
      <c r="A97" s="65" t="s">
        <v>373</v>
      </c>
      <c r="B97" s="305">
        <v>80</v>
      </c>
      <c r="C97" s="191">
        <v>0.44</v>
      </c>
      <c r="D97" s="191">
        <v>0.27</v>
      </c>
      <c r="E97" s="191">
        <v>29.29</v>
      </c>
      <c r="F97" s="191">
        <v>121</v>
      </c>
      <c r="G97" s="171">
        <v>2.63</v>
      </c>
      <c r="H97" s="59">
        <v>388</v>
      </c>
      <c r="I97" s="56"/>
    </row>
    <row r="98" spans="1:9" ht="31.5" customHeight="1">
      <c r="A98" s="65" t="s">
        <v>373</v>
      </c>
      <c r="B98" s="305">
        <v>110</v>
      </c>
      <c r="C98" s="191">
        <v>0.61</v>
      </c>
      <c r="D98" s="191">
        <v>0.34</v>
      </c>
      <c r="E98" s="191">
        <v>43.65</v>
      </c>
      <c r="F98" s="191">
        <v>180</v>
      </c>
      <c r="G98" s="171">
        <v>3.36</v>
      </c>
      <c r="H98" s="59">
        <v>388</v>
      </c>
      <c r="I98" s="56"/>
    </row>
    <row r="99" spans="1:9" ht="16.5" customHeight="1">
      <c r="A99" s="65" t="s">
        <v>374</v>
      </c>
      <c r="B99" s="305">
        <v>75</v>
      </c>
      <c r="C99" s="171">
        <v>1.46</v>
      </c>
      <c r="D99" s="171">
        <v>3.11</v>
      </c>
      <c r="E99" s="171">
        <v>24.57</v>
      </c>
      <c r="F99" s="171">
        <v>132</v>
      </c>
      <c r="G99" s="191">
        <v>2.9</v>
      </c>
      <c r="H99" s="59">
        <v>389</v>
      </c>
      <c r="I99" s="56"/>
    </row>
    <row r="100" spans="1:9" ht="16.5" customHeight="1">
      <c r="A100" s="65" t="s">
        <v>374</v>
      </c>
      <c r="B100" s="305">
        <v>95</v>
      </c>
      <c r="C100" s="171">
        <v>1.84</v>
      </c>
      <c r="D100" s="171">
        <v>4.09</v>
      </c>
      <c r="E100" s="171">
        <v>32.62</v>
      </c>
      <c r="F100" s="171">
        <v>175</v>
      </c>
      <c r="G100" s="171">
        <v>3.59</v>
      </c>
      <c r="H100" s="59">
        <v>389</v>
      </c>
      <c r="I100" s="56"/>
    </row>
    <row r="101" spans="1:9" ht="16.5" customHeight="1">
      <c r="A101" s="65" t="s">
        <v>375</v>
      </c>
      <c r="B101" s="305">
        <v>80</v>
      </c>
      <c r="C101" s="171">
        <v>1.42</v>
      </c>
      <c r="D101" s="171">
        <v>3.08</v>
      </c>
      <c r="E101" s="171">
        <v>17.75</v>
      </c>
      <c r="F101" s="171">
        <v>104</v>
      </c>
      <c r="G101" s="171">
        <v>2.84</v>
      </c>
      <c r="H101" s="59">
        <v>389</v>
      </c>
      <c r="I101" s="67" t="s">
        <v>1432</v>
      </c>
    </row>
    <row r="102" spans="1:9" ht="16.5" customHeight="1">
      <c r="A102" s="65" t="s">
        <v>376</v>
      </c>
      <c r="B102" s="305">
        <v>110</v>
      </c>
      <c r="C102" s="171">
        <v>1.78</v>
      </c>
      <c r="D102" s="171">
        <v>4.05</v>
      </c>
      <c r="E102" s="171">
        <v>22.39</v>
      </c>
      <c r="F102" s="171">
        <v>133</v>
      </c>
      <c r="G102" s="171">
        <v>3.5</v>
      </c>
      <c r="H102" s="59">
        <v>389</v>
      </c>
      <c r="I102" s="65" t="s">
        <v>1432</v>
      </c>
    </row>
    <row r="103" spans="1:9" ht="16.5" customHeight="1">
      <c r="A103" s="65" t="s">
        <v>1573</v>
      </c>
      <c r="B103" s="305">
        <v>80</v>
      </c>
      <c r="C103" s="191">
        <v>3.99</v>
      </c>
      <c r="D103" s="191">
        <v>2.28</v>
      </c>
      <c r="E103" s="191">
        <v>22.52</v>
      </c>
      <c r="F103" s="191">
        <v>127</v>
      </c>
      <c r="G103" s="171">
        <v>2.49</v>
      </c>
      <c r="H103" s="59">
        <v>390</v>
      </c>
      <c r="I103" s="65" t="s">
        <v>1571</v>
      </c>
    </row>
    <row r="104" spans="1:9" ht="16.5" customHeight="1">
      <c r="A104" s="65" t="s">
        <v>1573</v>
      </c>
      <c r="B104" s="305">
        <v>110</v>
      </c>
      <c r="C104" s="191">
        <v>4.95</v>
      </c>
      <c r="D104" s="191">
        <v>2.81</v>
      </c>
      <c r="E104" s="191">
        <v>35.5</v>
      </c>
      <c r="F104" s="191">
        <v>187</v>
      </c>
      <c r="G104" s="171">
        <v>3.15</v>
      </c>
      <c r="H104" s="59">
        <v>390</v>
      </c>
      <c r="I104" s="65" t="s">
        <v>1571</v>
      </c>
    </row>
    <row r="105" spans="1:9" ht="16.5" customHeight="1">
      <c r="A105" s="65" t="s">
        <v>1575</v>
      </c>
      <c r="B105" s="350">
        <v>80</v>
      </c>
      <c r="C105" s="171">
        <v>0.77</v>
      </c>
      <c r="D105" s="171">
        <v>0.42</v>
      </c>
      <c r="E105" s="171">
        <v>15.3</v>
      </c>
      <c r="F105" s="171">
        <v>68</v>
      </c>
      <c r="G105" s="171">
        <v>7</v>
      </c>
      <c r="H105" s="59">
        <v>369</v>
      </c>
      <c r="I105" s="56"/>
    </row>
    <row r="106" spans="1:9" ht="16.5" customHeight="1">
      <c r="A106" s="65" t="s">
        <v>1575</v>
      </c>
      <c r="B106" s="350">
        <v>115</v>
      </c>
      <c r="C106" s="171">
        <v>1.1</v>
      </c>
      <c r="D106" s="171">
        <v>0.6</v>
      </c>
      <c r="E106" s="171">
        <v>22.57</v>
      </c>
      <c r="F106" s="171">
        <v>100</v>
      </c>
      <c r="G106" s="171">
        <v>10</v>
      </c>
      <c r="H106" s="59">
        <v>369</v>
      </c>
      <c r="I106" s="56"/>
    </row>
    <row r="107" spans="1:9" ht="16.5" customHeight="1">
      <c r="A107" s="65" t="s">
        <v>273</v>
      </c>
      <c r="B107" s="185">
        <v>100</v>
      </c>
      <c r="C107" s="9">
        <v>7.2</v>
      </c>
      <c r="D107" s="9">
        <v>8.5</v>
      </c>
      <c r="E107" s="9">
        <v>56</v>
      </c>
      <c r="F107" s="9">
        <v>320</v>
      </c>
      <c r="G107" s="9">
        <v>1</v>
      </c>
      <c r="H107" s="8"/>
      <c r="I107" s="56"/>
    </row>
    <row r="108" spans="1:9" ht="16.5" customHeight="1">
      <c r="A108" s="65" t="s">
        <v>273</v>
      </c>
      <c r="B108" s="185">
        <v>20</v>
      </c>
      <c r="C108" s="9">
        <v>1.44</v>
      </c>
      <c r="D108" s="9">
        <v>1.7</v>
      </c>
      <c r="E108" s="9">
        <v>11.2</v>
      </c>
      <c r="F108" s="9">
        <v>64</v>
      </c>
      <c r="G108" s="9">
        <v>0.2</v>
      </c>
      <c r="H108" s="8"/>
      <c r="I108" s="56"/>
    </row>
    <row r="109" spans="1:9" ht="16.5" customHeight="1">
      <c r="A109" s="65" t="s">
        <v>273</v>
      </c>
      <c r="B109" s="185">
        <v>30</v>
      </c>
      <c r="C109" s="9">
        <v>2.16</v>
      </c>
      <c r="D109" s="9">
        <v>2.55</v>
      </c>
      <c r="E109" s="9">
        <v>16.8</v>
      </c>
      <c r="F109" s="9">
        <v>96</v>
      </c>
      <c r="G109" s="9">
        <v>0.3</v>
      </c>
      <c r="H109" s="8"/>
      <c r="I109" s="79"/>
    </row>
    <row r="110" spans="1:9" ht="16.5" customHeight="1">
      <c r="A110" s="65" t="s">
        <v>87</v>
      </c>
      <c r="B110" s="198">
        <v>110</v>
      </c>
      <c r="C110" s="12">
        <v>6.6</v>
      </c>
      <c r="D110" s="12">
        <v>3.52</v>
      </c>
      <c r="E110" s="12">
        <v>9.35</v>
      </c>
      <c r="F110" s="12">
        <v>93.5</v>
      </c>
      <c r="G110" s="12">
        <v>1.32</v>
      </c>
      <c r="H110" s="12"/>
      <c r="I110" s="79"/>
    </row>
    <row r="111" spans="1:9" ht="16.5" customHeight="1">
      <c r="A111" s="65" t="s">
        <v>87</v>
      </c>
      <c r="B111" s="198">
        <v>100</v>
      </c>
      <c r="C111" s="9">
        <v>6</v>
      </c>
      <c r="D111" s="9">
        <v>3.2</v>
      </c>
      <c r="E111" s="9">
        <v>8.5</v>
      </c>
      <c r="F111" s="9">
        <v>85</v>
      </c>
      <c r="G111" s="9">
        <v>1.2</v>
      </c>
      <c r="H111" s="12"/>
      <c r="I111" s="79"/>
    </row>
    <row r="112" spans="1:9" ht="16.5" customHeight="1">
      <c r="A112" s="65" t="s">
        <v>90</v>
      </c>
      <c r="B112" s="198">
        <v>20</v>
      </c>
      <c r="C112" s="9">
        <v>0.42</v>
      </c>
      <c r="D112" s="9">
        <v>3</v>
      </c>
      <c r="E112" s="9">
        <v>0.48</v>
      </c>
      <c r="F112" s="9">
        <v>30.9</v>
      </c>
      <c r="G112" s="9">
        <v>0.1</v>
      </c>
      <c r="H112" s="12"/>
      <c r="I112" s="22"/>
    </row>
    <row r="113" spans="1:9" ht="16.5" customHeight="1">
      <c r="A113" s="65" t="s">
        <v>90</v>
      </c>
      <c r="B113" s="198">
        <v>30</v>
      </c>
      <c r="C113" s="9">
        <v>0.63</v>
      </c>
      <c r="D113" s="9">
        <v>4.5</v>
      </c>
      <c r="E113" s="9">
        <v>0.72</v>
      </c>
      <c r="F113" s="9">
        <v>46.35</v>
      </c>
      <c r="G113" s="9">
        <v>0.15</v>
      </c>
      <c r="H113" s="12"/>
      <c r="I113" s="22"/>
    </row>
    <row r="114" spans="1:9" ht="16.5" customHeight="1">
      <c r="A114" s="65" t="s">
        <v>90</v>
      </c>
      <c r="B114" s="198">
        <v>8</v>
      </c>
      <c r="C114" s="9">
        <v>0.168</v>
      </c>
      <c r="D114" s="9">
        <v>1.2</v>
      </c>
      <c r="E114" s="9">
        <v>0.192</v>
      </c>
      <c r="F114" s="9">
        <v>12.36</v>
      </c>
      <c r="G114" s="9">
        <v>0.04</v>
      </c>
      <c r="H114" s="12"/>
      <c r="I114" s="22"/>
    </row>
    <row r="115" spans="1:9" ht="15">
      <c r="A115" s="65" t="s">
        <v>90</v>
      </c>
      <c r="B115" s="198">
        <v>5</v>
      </c>
      <c r="C115" s="9">
        <v>0.105</v>
      </c>
      <c r="D115" s="9">
        <v>0.75</v>
      </c>
      <c r="E115" s="9">
        <v>0.12</v>
      </c>
      <c r="F115" s="9">
        <v>7.725</v>
      </c>
      <c r="G115" s="9">
        <v>0.025</v>
      </c>
      <c r="H115" s="12"/>
      <c r="I115" s="22"/>
    </row>
    <row r="116" spans="1:9" ht="15">
      <c r="A116" s="65" t="s">
        <v>277</v>
      </c>
      <c r="B116" s="198">
        <v>100</v>
      </c>
      <c r="C116" s="9">
        <v>1.4</v>
      </c>
      <c r="D116" s="9">
        <v>8.2</v>
      </c>
      <c r="E116" s="9">
        <v>69.4</v>
      </c>
      <c r="F116" s="9">
        <v>359</v>
      </c>
      <c r="G116" s="9">
        <v>0</v>
      </c>
      <c r="H116" s="12"/>
      <c r="I116" s="195"/>
    </row>
    <row r="117" spans="1:9" ht="15">
      <c r="A117" s="65" t="s">
        <v>277</v>
      </c>
      <c r="B117" s="198">
        <v>15</v>
      </c>
      <c r="C117" s="9">
        <v>0.21</v>
      </c>
      <c r="D117" s="9">
        <v>1.23</v>
      </c>
      <c r="E117" s="9">
        <v>10.41</v>
      </c>
      <c r="F117" s="9">
        <v>53.85</v>
      </c>
      <c r="G117" s="9">
        <v>0</v>
      </c>
      <c r="H117" s="12"/>
      <c r="I117" s="195"/>
    </row>
    <row r="118" spans="1:9" ht="15">
      <c r="A118" s="65" t="s">
        <v>277</v>
      </c>
      <c r="B118" s="198">
        <v>13</v>
      </c>
      <c r="C118" s="9">
        <v>0.182</v>
      </c>
      <c r="D118" s="9">
        <v>1.066</v>
      </c>
      <c r="E118" s="9">
        <v>9.022</v>
      </c>
      <c r="F118" s="9">
        <v>46.67</v>
      </c>
      <c r="G118" s="9">
        <v>0</v>
      </c>
      <c r="H118" s="12"/>
      <c r="I118" s="195"/>
    </row>
    <row r="119" spans="1:9" ht="15">
      <c r="A119" s="65" t="s">
        <v>277</v>
      </c>
      <c r="B119" s="198">
        <v>11</v>
      </c>
      <c r="C119" s="9">
        <v>0.154</v>
      </c>
      <c r="D119" s="9">
        <v>0.902</v>
      </c>
      <c r="E119" s="9">
        <v>7.634000000000001</v>
      </c>
      <c r="F119" s="9">
        <v>39.49</v>
      </c>
      <c r="G119" s="9">
        <v>0</v>
      </c>
      <c r="H119" s="12"/>
      <c r="I119" s="195"/>
    </row>
    <row r="120" spans="1:9" ht="15">
      <c r="A120" s="65" t="s">
        <v>91</v>
      </c>
      <c r="B120" s="198">
        <v>100</v>
      </c>
      <c r="C120" s="9">
        <v>4</v>
      </c>
      <c r="D120" s="9">
        <v>26.3</v>
      </c>
      <c r="E120" s="9">
        <v>59.2</v>
      </c>
      <c r="F120" s="9">
        <v>491</v>
      </c>
      <c r="G120" s="9">
        <v>0</v>
      </c>
      <c r="H120" s="12"/>
      <c r="I120" s="195"/>
    </row>
    <row r="121" spans="1:9" ht="15">
      <c r="A121" s="65" t="s">
        <v>91</v>
      </c>
      <c r="B121" s="198">
        <v>25</v>
      </c>
      <c r="C121" s="9">
        <v>1</v>
      </c>
      <c r="D121" s="9">
        <v>6.575</v>
      </c>
      <c r="E121" s="9">
        <v>14.8</v>
      </c>
      <c r="F121" s="9">
        <v>122.75</v>
      </c>
      <c r="G121" s="9">
        <v>0</v>
      </c>
      <c r="H121" s="12"/>
      <c r="I121" s="195"/>
    </row>
    <row r="122" spans="1:9" ht="15">
      <c r="A122" s="65" t="s">
        <v>91</v>
      </c>
      <c r="B122" s="198">
        <v>15</v>
      </c>
      <c r="C122" s="9">
        <v>0.6</v>
      </c>
      <c r="D122" s="9">
        <v>3.945</v>
      </c>
      <c r="E122" s="9">
        <v>8.88</v>
      </c>
      <c r="F122" s="9">
        <v>73.65</v>
      </c>
      <c r="G122" s="9">
        <v>0</v>
      </c>
      <c r="H122" s="12"/>
      <c r="I122" s="195"/>
    </row>
    <row r="123" spans="1:9" ht="15">
      <c r="A123" s="65" t="s">
        <v>287</v>
      </c>
      <c r="B123" s="198">
        <v>100</v>
      </c>
      <c r="C123" s="9">
        <v>7.5</v>
      </c>
      <c r="D123" s="9">
        <v>9.8</v>
      </c>
      <c r="E123" s="9">
        <v>74.4</v>
      </c>
      <c r="F123" s="9">
        <v>417</v>
      </c>
      <c r="G123" s="9">
        <v>0</v>
      </c>
      <c r="H123" s="12"/>
      <c r="I123" s="195"/>
    </row>
    <row r="124" spans="1:9" ht="15">
      <c r="A124" s="65" t="s">
        <v>287</v>
      </c>
      <c r="B124" s="198">
        <v>15</v>
      </c>
      <c r="C124" s="9">
        <v>1.125</v>
      </c>
      <c r="D124" s="9">
        <v>1.47</v>
      </c>
      <c r="E124" s="9">
        <v>11.16</v>
      </c>
      <c r="F124" s="9">
        <v>62.55</v>
      </c>
      <c r="G124" s="9">
        <v>0</v>
      </c>
      <c r="H124" s="12"/>
      <c r="I124" s="195"/>
    </row>
    <row r="125" spans="1:9" ht="15">
      <c r="A125" s="65" t="s">
        <v>287</v>
      </c>
      <c r="B125" s="198">
        <v>26</v>
      </c>
      <c r="C125" s="12">
        <v>1.95</v>
      </c>
      <c r="D125" s="12">
        <v>2.5480000000000005</v>
      </c>
      <c r="E125" s="12">
        <v>19.344</v>
      </c>
      <c r="F125" s="12">
        <v>108.42</v>
      </c>
      <c r="G125" s="12">
        <v>0</v>
      </c>
      <c r="H125" s="12"/>
      <c r="I125" s="195"/>
    </row>
    <row r="126" spans="1:9" ht="15">
      <c r="A126" s="65" t="s">
        <v>287</v>
      </c>
      <c r="B126" s="198">
        <v>13</v>
      </c>
      <c r="C126" s="9">
        <v>0.975</v>
      </c>
      <c r="D126" s="9">
        <v>1.2740000000000002</v>
      </c>
      <c r="E126" s="9">
        <v>9.672</v>
      </c>
      <c r="F126" s="9">
        <v>54.21</v>
      </c>
      <c r="G126" s="9">
        <v>0</v>
      </c>
      <c r="H126" s="12"/>
      <c r="I126" s="195"/>
    </row>
    <row r="127" spans="1:9" ht="15">
      <c r="A127" s="65" t="s">
        <v>287</v>
      </c>
      <c r="B127" s="198">
        <v>12</v>
      </c>
      <c r="C127" s="9">
        <v>0.9</v>
      </c>
      <c r="D127" s="9">
        <v>1.1760000000000002</v>
      </c>
      <c r="E127" s="9">
        <v>8.928</v>
      </c>
      <c r="F127" s="9">
        <v>50.04</v>
      </c>
      <c r="G127" s="9">
        <v>0</v>
      </c>
      <c r="H127" s="12"/>
      <c r="I127" s="195"/>
    </row>
    <row r="128" spans="1:9" ht="15">
      <c r="A128" s="65" t="s">
        <v>287</v>
      </c>
      <c r="B128" s="198">
        <v>11</v>
      </c>
      <c r="C128" s="9">
        <v>0.825</v>
      </c>
      <c r="D128" s="9">
        <v>1.0780000000000003</v>
      </c>
      <c r="E128" s="9">
        <v>8.184000000000001</v>
      </c>
      <c r="F128" s="9">
        <v>45.87</v>
      </c>
      <c r="G128" s="9">
        <v>0</v>
      </c>
      <c r="H128" s="12"/>
      <c r="I128" s="195"/>
    </row>
    <row r="129" spans="1:9" ht="15">
      <c r="A129" s="65" t="s">
        <v>293</v>
      </c>
      <c r="B129" s="198">
        <v>100</v>
      </c>
      <c r="C129" s="9">
        <v>2.8</v>
      </c>
      <c r="D129" s="9">
        <v>3.3</v>
      </c>
      <c r="E129" s="9">
        <v>77.3</v>
      </c>
      <c r="F129" s="9">
        <v>354</v>
      </c>
      <c r="G129" s="9">
        <v>0</v>
      </c>
      <c r="H129" s="12"/>
      <c r="I129" s="195"/>
    </row>
    <row r="130" spans="1:9" ht="15">
      <c r="A130" s="65" t="s">
        <v>293</v>
      </c>
      <c r="B130" s="198">
        <v>15</v>
      </c>
      <c r="C130" s="9">
        <v>0.42</v>
      </c>
      <c r="D130" s="9">
        <v>0.495</v>
      </c>
      <c r="E130" s="9">
        <v>11.595</v>
      </c>
      <c r="F130" s="9">
        <v>53.1</v>
      </c>
      <c r="G130" s="9">
        <v>0</v>
      </c>
      <c r="H130" s="12"/>
      <c r="I130" s="195"/>
    </row>
    <row r="131" spans="1:9" ht="15">
      <c r="A131" s="65" t="s">
        <v>293</v>
      </c>
      <c r="B131" s="198">
        <v>13</v>
      </c>
      <c r="C131" s="9">
        <v>0.364</v>
      </c>
      <c r="D131" s="9">
        <v>0.42899999999999994</v>
      </c>
      <c r="E131" s="9">
        <v>10.049</v>
      </c>
      <c r="F131" s="9">
        <v>46.02</v>
      </c>
      <c r="G131" s="9">
        <v>0</v>
      </c>
      <c r="H131" s="12"/>
      <c r="I131" s="195"/>
    </row>
    <row r="132" spans="1:9" ht="15">
      <c r="A132" s="65" t="s">
        <v>293</v>
      </c>
      <c r="B132" s="198">
        <v>12</v>
      </c>
      <c r="C132" s="9">
        <v>0.33599999999999997</v>
      </c>
      <c r="D132" s="9">
        <v>0.39599999999999996</v>
      </c>
      <c r="E132" s="9">
        <v>9.276</v>
      </c>
      <c r="F132" s="9">
        <v>42.48</v>
      </c>
      <c r="G132" s="9">
        <v>0</v>
      </c>
      <c r="H132" s="12"/>
      <c r="I132" s="195"/>
    </row>
    <row r="133" spans="1:9" ht="15">
      <c r="A133" s="65" t="s">
        <v>293</v>
      </c>
      <c r="B133" s="198">
        <v>11</v>
      </c>
      <c r="C133" s="9">
        <v>0.308</v>
      </c>
      <c r="D133" s="9">
        <v>0.363</v>
      </c>
      <c r="E133" s="9">
        <v>8.503</v>
      </c>
      <c r="F133" s="9">
        <v>38.94</v>
      </c>
      <c r="G133" s="9">
        <v>0</v>
      </c>
      <c r="H133" s="12"/>
      <c r="I133" s="195"/>
    </row>
    <row r="134" spans="1:9" ht="15">
      <c r="A134" s="65" t="s">
        <v>1511</v>
      </c>
      <c r="B134" s="198">
        <v>100</v>
      </c>
      <c r="C134" s="9">
        <v>0.4</v>
      </c>
      <c r="D134" s="9">
        <v>0</v>
      </c>
      <c r="E134" s="9">
        <v>65</v>
      </c>
      <c r="F134" s="9">
        <v>250</v>
      </c>
      <c r="G134" s="9">
        <v>0.5</v>
      </c>
      <c r="H134" s="12"/>
      <c r="I134" s="195"/>
    </row>
    <row r="135" spans="1:9" ht="15">
      <c r="A135" s="65" t="s">
        <v>1511</v>
      </c>
      <c r="B135" s="198">
        <v>30</v>
      </c>
      <c r="C135" s="9">
        <v>0.12</v>
      </c>
      <c r="D135" s="9">
        <v>0</v>
      </c>
      <c r="E135" s="9">
        <v>19.5</v>
      </c>
      <c r="F135" s="9">
        <v>75</v>
      </c>
      <c r="G135" s="9">
        <v>0.15</v>
      </c>
      <c r="H135" s="12"/>
      <c r="I135" s="195"/>
    </row>
    <row r="136" spans="1:9" ht="15">
      <c r="A136" s="65" t="s">
        <v>1511</v>
      </c>
      <c r="B136" s="198">
        <v>25</v>
      </c>
      <c r="C136" s="9">
        <v>0.1</v>
      </c>
      <c r="D136" s="9">
        <v>0</v>
      </c>
      <c r="E136" s="9">
        <v>16.25</v>
      </c>
      <c r="F136" s="9">
        <v>62.5</v>
      </c>
      <c r="G136" s="9">
        <v>0.125</v>
      </c>
      <c r="H136" s="12"/>
      <c r="I136" s="195"/>
    </row>
    <row r="137" spans="1:9" ht="15">
      <c r="A137" s="65" t="s">
        <v>1511</v>
      </c>
      <c r="B137" s="198">
        <v>20</v>
      </c>
      <c r="C137" s="9">
        <v>0.08</v>
      </c>
      <c r="D137" s="9">
        <v>0</v>
      </c>
      <c r="E137" s="9">
        <v>13</v>
      </c>
      <c r="F137" s="9">
        <v>50</v>
      </c>
      <c r="G137" s="9">
        <v>0.1</v>
      </c>
      <c r="H137" s="12"/>
      <c r="I137" s="195"/>
    </row>
    <row r="138" spans="1:9" ht="15">
      <c r="A138" s="65" t="s">
        <v>1511</v>
      </c>
      <c r="B138" s="198">
        <f aca="true" t="shared" si="2" ref="B138:G138">SUM(B137/2)</f>
        <v>10</v>
      </c>
      <c r="C138" s="12">
        <f t="shared" si="2"/>
        <v>0.04</v>
      </c>
      <c r="D138" s="12">
        <f t="shared" si="2"/>
        <v>0</v>
      </c>
      <c r="E138" s="12">
        <f t="shared" si="2"/>
        <v>6.5</v>
      </c>
      <c r="F138" s="12">
        <f t="shared" si="2"/>
        <v>25</v>
      </c>
      <c r="G138" s="12">
        <f t="shared" si="2"/>
        <v>0.05</v>
      </c>
      <c r="H138" s="12"/>
      <c r="I138" s="195"/>
    </row>
    <row r="139" spans="1:9" ht="15">
      <c r="A139" s="65" t="s">
        <v>1512</v>
      </c>
      <c r="B139" s="198">
        <v>100</v>
      </c>
      <c r="C139" s="9">
        <v>3</v>
      </c>
      <c r="D139" s="9">
        <v>0</v>
      </c>
      <c r="E139" s="9">
        <v>71.8</v>
      </c>
      <c r="F139" s="9">
        <v>276</v>
      </c>
      <c r="G139" s="9">
        <v>10</v>
      </c>
      <c r="H139" s="12"/>
      <c r="I139" s="195"/>
    </row>
    <row r="140" spans="1:9" ht="15">
      <c r="A140" s="65" t="s">
        <v>1512</v>
      </c>
      <c r="B140" s="198">
        <v>30</v>
      </c>
      <c r="C140" s="9">
        <v>0.9</v>
      </c>
      <c r="D140" s="9">
        <v>0</v>
      </c>
      <c r="E140" s="9">
        <v>21.54</v>
      </c>
      <c r="F140" s="9">
        <v>82.8</v>
      </c>
      <c r="G140" s="9">
        <v>3</v>
      </c>
      <c r="H140" s="12"/>
      <c r="I140" s="195"/>
    </row>
    <row r="141" spans="1:9" ht="15">
      <c r="A141" s="65" t="s">
        <v>1512</v>
      </c>
      <c r="B141" s="198">
        <v>25</v>
      </c>
      <c r="C141" s="9">
        <v>0.75</v>
      </c>
      <c r="D141" s="9">
        <v>0</v>
      </c>
      <c r="E141" s="9">
        <v>17.95</v>
      </c>
      <c r="F141" s="9">
        <v>69</v>
      </c>
      <c r="G141" s="9">
        <v>2.5</v>
      </c>
      <c r="H141" s="12"/>
      <c r="I141" s="195"/>
    </row>
    <row r="142" spans="1:9" ht="15">
      <c r="A142" s="65" t="s">
        <v>1512</v>
      </c>
      <c r="B142" s="198">
        <v>20</v>
      </c>
      <c r="C142" s="9">
        <v>0.6</v>
      </c>
      <c r="D142" s="9">
        <v>0</v>
      </c>
      <c r="E142" s="9">
        <v>14.36</v>
      </c>
      <c r="F142" s="9">
        <v>55.2</v>
      </c>
      <c r="G142" s="9">
        <v>2</v>
      </c>
      <c r="H142" s="12"/>
      <c r="I142" s="195"/>
    </row>
    <row r="143" spans="1:9" ht="15">
      <c r="A143" s="361" t="s">
        <v>1662</v>
      </c>
      <c r="B143" s="234">
        <v>55</v>
      </c>
      <c r="C143" s="119">
        <v>3.45</v>
      </c>
      <c r="D143" s="119">
        <v>1.16</v>
      </c>
      <c r="E143" s="119">
        <v>31.33</v>
      </c>
      <c r="F143" s="119">
        <v>146.2</v>
      </c>
      <c r="G143" s="119">
        <v>1.5</v>
      </c>
      <c r="H143" s="385"/>
      <c r="I143" s="195"/>
    </row>
    <row r="144" spans="1:9" ht="15">
      <c r="A144" s="361" t="s">
        <v>1662</v>
      </c>
      <c r="B144" s="234">
        <v>45</v>
      </c>
      <c r="C144" s="119">
        <v>2.7</v>
      </c>
      <c r="D144" s="119">
        <v>0.87</v>
      </c>
      <c r="E144" s="119">
        <v>26.19</v>
      </c>
      <c r="F144" s="119">
        <v>120</v>
      </c>
      <c r="G144" s="119">
        <v>1.5</v>
      </c>
      <c r="H144" s="386"/>
      <c r="I144" s="195"/>
    </row>
    <row r="145" spans="1:8" ht="15">
      <c r="A145" s="37" t="s">
        <v>995</v>
      </c>
      <c r="B145" s="198">
        <v>10</v>
      </c>
      <c r="C145" s="12">
        <v>0.08</v>
      </c>
      <c r="D145" s="12">
        <v>7.25</v>
      </c>
      <c r="E145" s="12">
        <v>0.13</v>
      </c>
      <c r="F145" s="12">
        <v>66</v>
      </c>
      <c r="G145" s="12">
        <v>0</v>
      </c>
      <c r="H145" s="384">
        <v>345</v>
      </c>
    </row>
    <row r="146" spans="1:8" ht="15">
      <c r="A146" s="37" t="s">
        <v>996</v>
      </c>
      <c r="B146" s="198">
        <v>10</v>
      </c>
      <c r="C146" s="12">
        <v>2.32</v>
      </c>
      <c r="D146" s="12">
        <v>2.95</v>
      </c>
      <c r="E146" s="12">
        <v>0</v>
      </c>
      <c r="F146" s="12">
        <v>36</v>
      </c>
      <c r="G146" s="12">
        <v>0.07</v>
      </c>
      <c r="H146" s="34">
        <v>345</v>
      </c>
    </row>
    <row r="147" spans="1:8" ht="15">
      <c r="A147" s="37" t="s">
        <v>996</v>
      </c>
      <c r="B147" s="198">
        <v>15</v>
      </c>
      <c r="C147" s="12">
        <v>3.48</v>
      </c>
      <c r="D147" s="12">
        <v>4.43</v>
      </c>
      <c r="E147" s="12">
        <v>0</v>
      </c>
      <c r="F147" s="12">
        <v>54</v>
      </c>
      <c r="G147" s="12">
        <v>0.11</v>
      </c>
      <c r="H147" s="34">
        <v>345</v>
      </c>
    </row>
    <row r="148" spans="1:8" ht="15">
      <c r="A148" s="37" t="s">
        <v>997</v>
      </c>
      <c r="B148" s="198">
        <v>10</v>
      </c>
      <c r="C148" s="12">
        <v>2.63</v>
      </c>
      <c r="D148" s="12">
        <v>2.66</v>
      </c>
      <c r="E148" s="12">
        <v>0</v>
      </c>
      <c r="F148" s="12">
        <v>34</v>
      </c>
      <c r="G148" s="12">
        <v>0.07</v>
      </c>
      <c r="H148" s="34">
        <v>345</v>
      </c>
    </row>
    <row r="149" spans="1:8" ht="15">
      <c r="A149" s="37" t="s">
        <v>997</v>
      </c>
      <c r="B149" s="198">
        <v>15</v>
      </c>
      <c r="C149" s="12">
        <v>3.95</v>
      </c>
      <c r="D149" s="12">
        <v>3.99</v>
      </c>
      <c r="E149" s="12">
        <v>0</v>
      </c>
      <c r="F149" s="12">
        <v>52</v>
      </c>
      <c r="G149" s="12">
        <v>0.11</v>
      </c>
      <c r="H149" s="34">
        <v>345</v>
      </c>
    </row>
    <row r="150" spans="1:8" ht="15">
      <c r="A150" s="37" t="s">
        <v>998</v>
      </c>
      <c r="B150" s="198">
        <v>10</v>
      </c>
      <c r="C150" s="12">
        <v>2.62</v>
      </c>
      <c r="D150" s="12">
        <v>2.66</v>
      </c>
      <c r="E150" s="12">
        <v>0</v>
      </c>
      <c r="F150" s="12">
        <v>34</v>
      </c>
      <c r="G150" s="12">
        <v>0.09</v>
      </c>
      <c r="H150" s="34">
        <v>345</v>
      </c>
    </row>
    <row r="151" spans="1:8" ht="15">
      <c r="A151" s="37" t="s">
        <v>998</v>
      </c>
      <c r="B151" s="198">
        <v>15</v>
      </c>
      <c r="C151" s="12">
        <v>3.93</v>
      </c>
      <c r="D151" s="12">
        <v>3.99</v>
      </c>
      <c r="E151" s="12">
        <v>0</v>
      </c>
      <c r="F151" s="12">
        <v>52</v>
      </c>
      <c r="G151" s="12">
        <v>0.14</v>
      </c>
      <c r="H151" s="34">
        <v>345</v>
      </c>
    </row>
    <row r="152" spans="1:8" ht="15">
      <c r="A152" s="37" t="s">
        <v>999</v>
      </c>
      <c r="B152" s="198">
        <v>10</v>
      </c>
      <c r="C152" s="12">
        <v>2.56</v>
      </c>
      <c r="D152" s="12">
        <v>2.61</v>
      </c>
      <c r="E152" s="12">
        <v>0</v>
      </c>
      <c r="F152" s="12">
        <v>34</v>
      </c>
      <c r="G152" s="12">
        <v>0.07</v>
      </c>
      <c r="H152" s="34">
        <v>345</v>
      </c>
    </row>
    <row r="153" spans="1:8" ht="15">
      <c r="A153" s="37" t="s">
        <v>999</v>
      </c>
      <c r="B153" s="198">
        <v>15</v>
      </c>
      <c r="C153" s="12">
        <v>3.84</v>
      </c>
      <c r="D153" s="12">
        <v>3.92</v>
      </c>
      <c r="E153" s="12">
        <v>0</v>
      </c>
      <c r="F153" s="12">
        <v>51</v>
      </c>
      <c r="G153" s="12">
        <v>0.11</v>
      </c>
      <c r="H153" s="34">
        <v>345</v>
      </c>
    </row>
    <row r="154" spans="1:8" ht="30.75">
      <c r="A154" s="38" t="s">
        <v>1000</v>
      </c>
      <c r="B154" s="198">
        <v>25</v>
      </c>
      <c r="C154" s="12">
        <v>4.25</v>
      </c>
      <c r="D154" s="12">
        <v>2.13</v>
      </c>
      <c r="E154" s="12">
        <v>0</v>
      </c>
      <c r="F154" s="12">
        <v>36</v>
      </c>
      <c r="G154" s="12">
        <v>0</v>
      </c>
      <c r="H154" s="34">
        <v>345</v>
      </c>
    </row>
    <row r="155" spans="1:8" ht="15">
      <c r="A155" s="37" t="s">
        <v>1001</v>
      </c>
      <c r="B155" s="198">
        <v>40</v>
      </c>
      <c r="C155" s="12">
        <v>5.12</v>
      </c>
      <c r="D155" s="12">
        <v>8.88</v>
      </c>
      <c r="E155" s="12">
        <v>0.6</v>
      </c>
      <c r="F155" s="12">
        <v>103</v>
      </c>
      <c r="G155" s="12">
        <v>0</v>
      </c>
      <c r="H155" s="34">
        <v>345</v>
      </c>
    </row>
    <row r="156" spans="1:8" ht="15">
      <c r="A156" s="37" t="s">
        <v>1002</v>
      </c>
      <c r="B156" s="198">
        <v>50</v>
      </c>
      <c r="C156" s="12">
        <v>5.5</v>
      </c>
      <c r="D156" s="12">
        <v>11.95</v>
      </c>
      <c r="E156" s="12">
        <v>0.2</v>
      </c>
      <c r="F156" s="12">
        <v>130</v>
      </c>
      <c r="G156" s="12">
        <v>0</v>
      </c>
      <c r="H156" s="34">
        <v>345</v>
      </c>
    </row>
  </sheetData>
  <sheetProtection/>
  <mergeCells count="5">
    <mergeCell ref="A1:A2"/>
    <mergeCell ref="B1:B2"/>
    <mergeCell ref="I1:I2"/>
    <mergeCell ref="C1:F1"/>
    <mergeCell ref="G1:G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B55">
      <selection activeCell="B65" sqref="B65:I65"/>
    </sheetView>
  </sheetViews>
  <sheetFormatPr defaultColWidth="10.375" defaultRowHeight="12.75"/>
  <cols>
    <col min="1" max="1" width="10.375" style="20" hidden="1" customWidth="1"/>
    <col min="2" max="2" width="49.625" style="96" customWidth="1"/>
    <col min="3" max="3" width="10.375" style="97" customWidth="1"/>
    <col min="4" max="8" width="10.375" style="95" customWidth="1"/>
    <col min="9" max="9" width="10.375" style="96" customWidth="1"/>
    <col min="10" max="10" width="23.875" style="20" customWidth="1"/>
    <col min="11" max="16384" width="10.375" style="20" customWidth="1"/>
  </cols>
  <sheetData>
    <row r="1" spans="1:11" ht="15">
      <c r="A1" s="433"/>
      <c r="B1" s="434" t="s">
        <v>60</v>
      </c>
      <c r="C1" s="435" t="s">
        <v>422</v>
      </c>
      <c r="D1" s="419" t="s">
        <v>423</v>
      </c>
      <c r="E1" s="419"/>
      <c r="F1" s="419"/>
      <c r="G1" s="419"/>
      <c r="H1" s="432" t="s">
        <v>424</v>
      </c>
      <c r="I1" s="431"/>
      <c r="J1" s="37"/>
      <c r="K1" s="87"/>
    </row>
    <row r="2" spans="1:11" ht="46.5">
      <c r="A2" s="433"/>
      <c r="B2" s="434"/>
      <c r="C2" s="435"/>
      <c r="D2" s="53" t="s">
        <v>425</v>
      </c>
      <c r="E2" s="53" t="s">
        <v>426</v>
      </c>
      <c r="F2" s="53" t="s">
        <v>427</v>
      </c>
      <c r="G2" s="53" t="s">
        <v>428</v>
      </c>
      <c r="H2" s="432"/>
      <c r="I2" s="431"/>
      <c r="J2" s="37"/>
      <c r="K2" s="87"/>
    </row>
    <row r="3" spans="1:11" ht="15">
      <c r="A3" s="5" t="s">
        <v>1026</v>
      </c>
      <c r="B3" s="16" t="s">
        <v>815</v>
      </c>
      <c r="C3" s="198">
        <v>100</v>
      </c>
      <c r="D3" s="12">
        <v>5.73</v>
      </c>
      <c r="E3" s="12">
        <v>4.06</v>
      </c>
      <c r="F3" s="12">
        <v>25.76</v>
      </c>
      <c r="G3" s="21">
        <v>162.5</v>
      </c>
      <c r="H3" s="47">
        <v>0</v>
      </c>
      <c r="I3" s="10">
        <v>313</v>
      </c>
      <c r="J3" s="19" t="s">
        <v>1027</v>
      </c>
      <c r="K3" s="87"/>
    </row>
    <row r="4" spans="1:11" ht="15">
      <c r="A4" s="5"/>
      <c r="B4" s="16" t="s">
        <v>946</v>
      </c>
      <c r="C4" s="198">
        <v>100</v>
      </c>
      <c r="D4" s="12">
        <v>4.21</v>
      </c>
      <c r="E4" s="11">
        <v>3</v>
      </c>
      <c r="F4" s="11">
        <v>25.9</v>
      </c>
      <c r="G4" s="21">
        <v>147.5</v>
      </c>
      <c r="H4" s="47">
        <v>0</v>
      </c>
      <c r="I4" s="10">
        <v>313</v>
      </c>
      <c r="J4" s="19" t="s">
        <v>1028</v>
      </c>
      <c r="K4" s="87"/>
    </row>
    <row r="5" spans="1:11" ht="15">
      <c r="A5" s="22"/>
      <c r="B5" s="16" t="s">
        <v>410</v>
      </c>
      <c r="C5" s="198">
        <v>100</v>
      </c>
      <c r="D5" s="11">
        <v>4.4</v>
      </c>
      <c r="E5" s="12">
        <v>3.82</v>
      </c>
      <c r="F5" s="12">
        <v>25.26</v>
      </c>
      <c r="G5" s="12">
        <v>153</v>
      </c>
      <c r="H5" s="47">
        <v>0</v>
      </c>
      <c r="I5" s="10">
        <v>313</v>
      </c>
      <c r="J5" s="19" t="s">
        <v>1029</v>
      </c>
      <c r="K5" s="87"/>
    </row>
    <row r="6" spans="1:11" ht="15">
      <c r="A6" s="22"/>
      <c r="B6" s="16" t="s">
        <v>411</v>
      </c>
      <c r="C6" s="198">
        <v>100</v>
      </c>
      <c r="D6" s="11">
        <v>2.4</v>
      </c>
      <c r="E6" s="12">
        <v>2.88</v>
      </c>
      <c r="F6" s="12">
        <v>25.02</v>
      </c>
      <c r="G6" s="12">
        <v>136</v>
      </c>
      <c r="H6" s="47">
        <v>0</v>
      </c>
      <c r="I6" s="10">
        <v>313</v>
      </c>
      <c r="J6" s="19" t="s">
        <v>1030</v>
      </c>
      <c r="K6" s="87"/>
    </row>
    <row r="7" spans="1:11" ht="15">
      <c r="A7" s="22"/>
      <c r="B7" s="16" t="s">
        <v>412</v>
      </c>
      <c r="C7" s="198">
        <v>100</v>
      </c>
      <c r="D7" s="12">
        <v>2.97</v>
      </c>
      <c r="E7" s="12">
        <v>2.89</v>
      </c>
      <c r="F7" s="12">
        <v>21.13</v>
      </c>
      <c r="G7" s="12">
        <v>122</v>
      </c>
      <c r="H7" s="47">
        <v>0</v>
      </c>
      <c r="I7" s="10">
        <v>313</v>
      </c>
      <c r="J7" s="19" t="s">
        <v>1031</v>
      </c>
      <c r="K7" s="87"/>
    </row>
    <row r="8" spans="1:11" ht="15">
      <c r="A8" s="22"/>
      <c r="B8" s="16" t="s">
        <v>413</v>
      </c>
      <c r="C8" s="198">
        <v>100</v>
      </c>
      <c r="D8" s="12">
        <v>3.19</v>
      </c>
      <c r="E8" s="12">
        <v>2.96</v>
      </c>
      <c r="F8" s="12">
        <v>20.59</v>
      </c>
      <c r="G8" s="12">
        <v>122</v>
      </c>
      <c r="H8" s="47">
        <v>0</v>
      </c>
      <c r="I8" s="10">
        <v>313</v>
      </c>
      <c r="J8" s="19" t="s">
        <v>1032</v>
      </c>
      <c r="K8" s="87"/>
    </row>
    <row r="9" spans="1:11" ht="15">
      <c r="A9" s="22"/>
      <c r="B9" s="16" t="s">
        <v>815</v>
      </c>
      <c r="C9" s="198">
        <v>120</v>
      </c>
      <c r="D9" s="11">
        <v>6.876</v>
      </c>
      <c r="E9" s="11">
        <v>4.872</v>
      </c>
      <c r="F9" s="11">
        <v>30.912</v>
      </c>
      <c r="G9" s="12">
        <v>195</v>
      </c>
      <c r="H9" s="47">
        <v>0</v>
      </c>
      <c r="I9" s="10">
        <v>313</v>
      </c>
      <c r="J9" s="19" t="s">
        <v>1033</v>
      </c>
      <c r="K9" s="87"/>
    </row>
    <row r="10" spans="1:11" ht="15">
      <c r="A10" s="22"/>
      <c r="B10" s="16" t="s">
        <v>946</v>
      </c>
      <c r="C10" s="198">
        <v>120</v>
      </c>
      <c r="D10" s="11">
        <v>5.052</v>
      </c>
      <c r="E10" s="11">
        <v>3.6</v>
      </c>
      <c r="F10" s="11">
        <v>31.08</v>
      </c>
      <c r="G10" s="12">
        <v>177</v>
      </c>
      <c r="H10" s="47">
        <v>0</v>
      </c>
      <c r="I10" s="10">
        <v>313</v>
      </c>
      <c r="J10" s="19" t="s">
        <v>1034</v>
      </c>
      <c r="K10" s="87"/>
    </row>
    <row r="11" spans="1:11" ht="15">
      <c r="A11" s="22"/>
      <c r="B11" s="16" t="s">
        <v>410</v>
      </c>
      <c r="C11" s="198">
        <v>120</v>
      </c>
      <c r="D11" s="11">
        <v>5.28</v>
      </c>
      <c r="E11" s="11">
        <v>4.584</v>
      </c>
      <c r="F11" s="11">
        <v>30.311999999999998</v>
      </c>
      <c r="G11" s="21">
        <v>183.6</v>
      </c>
      <c r="H11" s="47">
        <v>0</v>
      </c>
      <c r="I11" s="10">
        <v>313</v>
      </c>
      <c r="J11" s="19" t="s">
        <v>1035</v>
      </c>
      <c r="K11" s="87"/>
    </row>
    <row r="12" spans="1:11" ht="15">
      <c r="A12" s="22"/>
      <c r="B12" s="16" t="s">
        <v>411</v>
      </c>
      <c r="C12" s="198">
        <v>120</v>
      </c>
      <c r="D12" s="11">
        <v>2.88</v>
      </c>
      <c r="E12" s="11">
        <v>3.456</v>
      </c>
      <c r="F12" s="11">
        <v>30.023999999999997</v>
      </c>
      <c r="G12" s="21">
        <v>163.2</v>
      </c>
      <c r="H12" s="47">
        <v>0</v>
      </c>
      <c r="I12" s="10">
        <v>313</v>
      </c>
      <c r="J12" s="19" t="s">
        <v>1036</v>
      </c>
      <c r="K12" s="87"/>
    </row>
    <row r="13" spans="1:11" ht="15">
      <c r="A13" s="22"/>
      <c r="B13" s="16" t="s">
        <v>412</v>
      </c>
      <c r="C13" s="198">
        <v>120</v>
      </c>
      <c r="D13" s="11">
        <v>3.564</v>
      </c>
      <c r="E13" s="11">
        <v>3.4680000000000004</v>
      </c>
      <c r="F13" s="11">
        <v>25.355999999999998</v>
      </c>
      <c r="G13" s="21">
        <v>146.4</v>
      </c>
      <c r="H13" s="47">
        <v>0</v>
      </c>
      <c r="I13" s="10">
        <v>313</v>
      </c>
      <c r="J13" s="19" t="s">
        <v>1037</v>
      </c>
      <c r="K13" s="87"/>
    </row>
    <row r="14" spans="1:11" ht="15">
      <c r="A14" s="22"/>
      <c r="B14" s="16" t="s">
        <v>413</v>
      </c>
      <c r="C14" s="198">
        <v>120</v>
      </c>
      <c r="D14" s="11">
        <v>3.828</v>
      </c>
      <c r="E14" s="11">
        <v>3.552</v>
      </c>
      <c r="F14" s="11">
        <v>24.708</v>
      </c>
      <c r="G14" s="21">
        <v>146.4</v>
      </c>
      <c r="H14" s="47">
        <v>0</v>
      </c>
      <c r="I14" s="10">
        <v>313</v>
      </c>
      <c r="J14" s="19" t="s">
        <v>1038</v>
      </c>
      <c r="K14" s="87"/>
    </row>
    <row r="15" spans="1:11" ht="15">
      <c r="A15" s="22"/>
      <c r="B15" s="16" t="s">
        <v>815</v>
      </c>
      <c r="C15" s="198">
        <v>150</v>
      </c>
      <c r="D15" s="11">
        <v>8.595</v>
      </c>
      <c r="E15" s="12">
        <v>6.09</v>
      </c>
      <c r="F15" s="12">
        <v>38.64</v>
      </c>
      <c r="G15" s="21">
        <v>243.75</v>
      </c>
      <c r="H15" s="47">
        <v>0</v>
      </c>
      <c r="I15" s="10">
        <v>313</v>
      </c>
      <c r="J15" s="19" t="s">
        <v>1039</v>
      </c>
      <c r="K15" s="87"/>
    </row>
    <row r="16" spans="1:11" ht="15">
      <c r="A16" s="22"/>
      <c r="B16" s="16" t="s">
        <v>946</v>
      </c>
      <c r="C16" s="198">
        <v>150</v>
      </c>
      <c r="D16" s="11">
        <v>6.315</v>
      </c>
      <c r="E16" s="11">
        <v>4.5</v>
      </c>
      <c r="F16" s="12">
        <v>38.85</v>
      </c>
      <c r="G16" s="21">
        <v>221.25</v>
      </c>
      <c r="H16" s="47">
        <v>0</v>
      </c>
      <c r="I16" s="10">
        <v>313</v>
      </c>
      <c r="J16" s="19" t="s">
        <v>1040</v>
      </c>
      <c r="K16" s="87"/>
    </row>
    <row r="17" spans="1:11" ht="15">
      <c r="A17" s="22"/>
      <c r="B17" s="16" t="s">
        <v>410</v>
      </c>
      <c r="C17" s="198">
        <v>150</v>
      </c>
      <c r="D17" s="11">
        <v>6.6</v>
      </c>
      <c r="E17" s="12">
        <v>5.73</v>
      </c>
      <c r="F17" s="12">
        <v>37.89</v>
      </c>
      <c r="G17" s="21">
        <v>229.5</v>
      </c>
      <c r="H17" s="47">
        <v>0</v>
      </c>
      <c r="I17" s="10">
        <v>313</v>
      </c>
      <c r="J17" s="19" t="s">
        <v>1041</v>
      </c>
      <c r="K17" s="87"/>
    </row>
    <row r="18" spans="1:11" ht="15">
      <c r="A18" s="22"/>
      <c r="B18" s="16" t="s">
        <v>411</v>
      </c>
      <c r="C18" s="198">
        <v>150</v>
      </c>
      <c r="D18" s="11">
        <v>3.6</v>
      </c>
      <c r="E18" s="12">
        <v>4.32</v>
      </c>
      <c r="F18" s="12">
        <v>37.53</v>
      </c>
      <c r="G18" s="21">
        <v>204</v>
      </c>
      <c r="H18" s="47">
        <v>0</v>
      </c>
      <c r="I18" s="10">
        <v>313</v>
      </c>
      <c r="J18" s="19" t="s">
        <v>1042</v>
      </c>
      <c r="K18" s="87"/>
    </row>
    <row r="19" spans="1:11" ht="15">
      <c r="A19" s="22"/>
      <c r="B19" s="16" t="s">
        <v>412</v>
      </c>
      <c r="C19" s="198">
        <v>150</v>
      </c>
      <c r="D19" s="11">
        <v>4.455</v>
      </c>
      <c r="E19" s="11">
        <v>4.335</v>
      </c>
      <c r="F19" s="11">
        <v>31.695</v>
      </c>
      <c r="G19" s="21">
        <v>183</v>
      </c>
      <c r="H19" s="47">
        <v>0</v>
      </c>
      <c r="I19" s="10">
        <v>313</v>
      </c>
      <c r="J19" s="19" t="s">
        <v>1043</v>
      </c>
      <c r="K19" s="87"/>
    </row>
    <row r="20" spans="1:11" ht="15">
      <c r="A20" s="22"/>
      <c r="B20" s="16" t="s">
        <v>413</v>
      </c>
      <c r="C20" s="198">
        <v>150</v>
      </c>
      <c r="D20" s="11">
        <v>4.785</v>
      </c>
      <c r="E20" s="12">
        <v>4.44</v>
      </c>
      <c r="F20" s="11">
        <v>30.885</v>
      </c>
      <c r="G20" s="21">
        <v>183</v>
      </c>
      <c r="H20" s="47">
        <v>0</v>
      </c>
      <c r="I20" s="10">
        <v>313</v>
      </c>
      <c r="J20" s="19" t="s">
        <v>1044</v>
      </c>
      <c r="K20" s="87"/>
    </row>
    <row r="21" spans="1:11" ht="15">
      <c r="A21" s="5" t="s">
        <v>1045</v>
      </c>
      <c r="B21" s="16" t="s">
        <v>353</v>
      </c>
      <c r="C21" s="198">
        <v>100</v>
      </c>
      <c r="D21" s="12">
        <v>3.05</v>
      </c>
      <c r="E21" s="12">
        <v>3.34</v>
      </c>
      <c r="F21" s="12">
        <v>13.68</v>
      </c>
      <c r="G21" s="21">
        <v>97</v>
      </c>
      <c r="H21" s="47">
        <v>0</v>
      </c>
      <c r="I21" s="10">
        <v>314</v>
      </c>
      <c r="J21" s="19" t="s">
        <v>1027</v>
      </c>
      <c r="K21" s="87"/>
    </row>
    <row r="22" spans="1:11" ht="15">
      <c r="A22" s="5"/>
      <c r="B22" s="16" t="s">
        <v>11</v>
      </c>
      <c r="C22" s="198">
        <v>100</v>
      </c>
      <c r="D22" s="12">
        <v>2.67</v>
      </c>
      <c r="E22" s="11">
        <v>2.83</v>
      </c>
      <c r="F22" s="11">
        <v>16.37</v>
      </c>
      <c r="G22" s="21">
        <v>101.6</v>
      </c>
      <c r="H22" s="47">
        <v>0</v>
      </c>
      <c r="I22" s="10">
        <v>314</v>
      </c>
      <c r="J22" s="19" t="s">
        <v>1028</v>
      </c>
      <c r="K22" s="87"/>
    </row>
    <row r="23" spans="1:11" ht="15">
      <c r="A23" s="22"/>
      <c r="B23" s="16" t="s">
        <v>12</v>
      </c>
      <c r="C23" s="198">
        <v>100</v>
      </c>
      <c r="D23" s="11">
        <v>2.79</v>
      </c>
      <c r="E23" s="12">
        <v>3.34</v>
      </c>
      <c r="F23" s="12">
        <v>15.96</v>
      </c>
      <c r="G23" s="12">
        <v>105</v>
      </c>
      <c r="H23" s="47">
        <v>0</v>
      </c>
      <c r="I23" s="10">
        <v>314</v>
      </c>
      <c r="J23" s="19" t="s">
        <v>1029</v>
      </c>
      <c r="K23" s="87"/>
    </row>
    <row r="24" spans="1:11" ht="15">
      <c r="A24" s="22"/>
      <c r="B24" s="16" t="s">
        <v>299</v>
      </c>
      <c r="C24" s="198">
        <v>100</v>
      </c>
      <c r="D24" s="11">
        <v>1.71</v>
      </c>
      <c r="E24" s="12">
        <v>2.78</v>
      </c>
      <c r="F24" s="12">
        <v>17.72</v>
      </c>
      <c r="G24" s="12">
        <v>103</v>
      </c>
      <c r="H24" s="47">
        <v>0</v>
      </c>
      <c r="I24" s="10">
        <v>314</v>
      </c>
      <c r="J24" s="19" t="s">
        <v>1030</v>
      </c>
      <c r="K24" s="87"/>
    </row>
    <row r="25" spans="1:11" ht="15">
      <c r="A25" s="22"/>
      <c r="B25" s="16" t="s">
        <v>300</v>
      </c>
      <c r="C25" s="198">
        <v>100</v>
      </c>
      <c r="D25" s="12">
        <v>2.01</v>
      </c>
      <c r="E25" s="12">
        <v>2.77</v>
      </c>
      <c r="F25" s="12">
        <v>14.24</v>
      </c>
      <c r="G25" s="12">
        <v>90</v>
      </c>
      <c r="H25" s="47">
        <v>0</v>
      </c>
      <c r="I25" s="10">
        <v>314</v>
      </c>
      <c r="J25" s="19" t="s">
        <v>1031</v>
      </c>
      <c r="K25" s="87"/>
    </row>
    <row r="26" spans="1:11" ht="15">
      <c r="A26" s="22"/>
      <c r="B26" s="16" t="s">
        <v>280</v>
      </c>
      <c r="C26" s="198">
        <v>100</v>
      </c>
      <c r="D26" s="12">
        <v>2.16</v>
      </c>
      <c r="E26" s="12">
        <v>2.82</v>
      </c>
      <c r="F26" s="12">
        <v>13.88</v>
      </c>
      <c r="G26" s="12">
        <v>90</v>
      </c>
      <c r="H26" s="47">
        <v>0</v>
      </c>
      <c r="I26" s="10">
        <v>314</v>
      </c>
      <c r="J26" s="19" t="s">
        <v>1032</v>
      </c>
      <c r="K26" s="87"/>
    </row>
    <row r="27" spans="1:11" ht="15">
      <c r="A27" s="22"/>
      <c r="B27" s="16" t="s">
        <v>353</v>
      </c>
      <c r="C27" s="198">
        <v>120</v>
      </c>
      <c r="D27" s="11">
        <v>3.66</v>
      </c>
      <c r="E27" s="11">
        <v>4.008</v>
      </c>
      <c r="F27" s="11">
        <v>16.416</v>
      </c>
      <c r="G27" s="21">
        <v>116.4</v>
      </c>
      <c r="H27" s="47">
        <v>0</v>
      </c>
      <c r="I27" s="10">
        <v>314</v>
      </c>
      <c r="J27" s="19" t="s">
        <v>1033</v>
      </c>
      <c r="K27" s="87"/>
    </row>
    <row r="28" spans="1:11" ht="15">
      <c r="A28" s="22"/>
      <c r="B28" s="16" t="s">
        <v>11</v>
      </c>
      <c r="C28" s="198">
        <v>120</v>
      </c>
      <c r="D28" s="11">
        <v>3.2039999999999997</v>
      </c>
      <c r="E28" s="11">
        <v>3.3960000000000004</v>
      </c>
      <c r="F28" s="11">
        <v>19.644000000000002</v>
      </c>
      <c r="G28" s="21">
        <v>121.92</v>
      </c>
      <c r="H28" s="47">
        <v>0</v>
      </c>
      <c r="I28" s="10">
        <v>314</v>
      </c>
      <c r="J28" s="19" t="s">
        <v>1034</v>
      </c>
      <c r="K28" s="87"/>
    </row>
    <row r="29" spans="1:11" ht="15">
      <c r="A29" s="22"/>
      <c r="B29" s="16" t="s">
        <v>12</v>
      </c>
      <c r="C29" s="198">
        <v>120</v>
      </c>
      <c r="D29" s="11">
        <v>3.3480000000000003</v>
      </c>
      <c r="E29" s="11">
        <v>4.008</v>
      </c>
      <c r="F29" s="11">
        <v>19.152</v>
      </c>
      <c r="G29" s="21">
        <v>126</v>
      </c>
      <c r="H29" s="47">
        <v>0</v>
      </c>
      <c r="I29" s="10">
        <v>314</v>
      </c>
      <c r="J29" s="19" t="s">
        <v>1035</v>
      </c>
      <c r="K29" s="87"/>
    </row>
    <row r="30" spans="1:11" ht="15">
      <c r="A30" s="22"/>
      <c r="B30" s="16" t="s">
        <v>299</v>
      </c>
      <c r="C30" s="198">
        <v>120</v>
      </c>
      <c r="D30" s="11">
        <v>2.052</v>
      </c>
      <c r="E30" s="11">
        <v>3.336</v>
      </c>
      <c r="F30" s="11">
        <v>21.264</v>
      </c>
      <c r="G30" s="21">
        <v>123.6</v>
      </c>
      <c r="H30" s="47">
        <v>0</v>
      </c>
      <c r="I30" s="10">
        <v>314</v>
      </c>
      <c r="J30" s="19" t="s">
        <v>1036</v>
      </c>
      <c r="K30" s="87"/>
    </row>
    <row r="31" spans="1:11" ht="15">
      <c r="A31" s="22"/>
      <c r="B31" s="16" t="s">
        <v>300</v>
      </c>
      <c r="C31" s="198">
        <v>120</v>
      </c>
      <c r="D31" s="11">
        <v>2.4119999999999995</v>
      </c>
      <c r="E31" s="11">
        <v>3.324</v>
      </c>
      <c r="F31" s="11">
        <v>17.088</v>
      </c>
      <c r="G31" s="21">
        <v>108</v>
      </c>
      <c r="H31" s="47">
        <v>0</v>
      </c>
      <c r="I31" s="10">
        <v>314</v>
      </c>
      <c r="J31" s="19" t="s">
        <v>1037</v>
      </c>
      <c r="K31" s="87"/>
    </row>
    <row r="32" spans="1:11" ht="15">
      <c r="A32" s="22"/>
      <c r="B32" s="16" t="s">
        <v>280</v>
      </c>
      <c r="C32" s="198">
        <v>120</v>
      </c>
      <c r="D32" s="11">
        <v>2.592</v>
      </c>
      <c r="E32" s="11">
        <v>3.384</v>
      </c>
      <c r="F32" s="11">
        <v>16.656000000000002</v>
      </c>
      <c r="G32" s="21">
        <v>108</v>
      </c>
      <c r="H32" s="47">
        <v>0</v>
      </c>
      <c r="I32" s="10">
        <v>314</v>
      </c>
      <c r="J32" s="19" t="s">
        <v>1038</v>
      </c>
      <c r="K32" s="87"/>
    </row>
    <row r="33" spans="1:11" ht="15">
      <c r="A33" s="22"/>
      <c r="B33" s="16" t="s">
        <v>353</v>
      </c>
      <c r="C33" s="198">
        <v>150</v>
      </c>
      <c r="D33" s="11">
        <v>4.575</v>
      </c>
      <c r="E33" s="12">
        <v>5.01</v>
      </c>
      <c r="F33" s="12">
        <v>20.52</v>
      </c>
      <c r="G33" s="21">
        <v>145.5</v>
      </c>
      <c r="H33" s="47">
        <v>0</v>
      </c>
      <c r="I33" s="10">
        <v>314</v>
      </c>
      <c r="J33" s="19" t="s">
        <v>1039</v>
      </c>
      <c r="K33" s="87"/>
    </row>
    <row r="34" spans="1:11" ht="15">
      <c r="A34" s="22"/>
      <c r="B34" s="16" t="s">
        <v>11</v>
      </c>
      <c r="C34" s="198">
        <v>150</v>
      </c>
      <c r="D34" s="11">
        <v>4.005</v>
      </c>
      <c r="E34" s="11">
        <v>4.245</v>
      </c>
      <c r="F34" s="12">
        <v>24.555</v>
      </c>
      <c r="G34" s="21">
        <v>152.4</v>
      </c>
      <c r="H34" s="47">
        <v>0</v>
      </c>
      <c r="I34" s="10">
        <v>314</v>
      </c>
      <c r="J34" s="19" t="s">
        <v>1040</v>
      </c>
      <c r="K34" s="87"/>
    </row>
    <row r="35" spans="1:11" ht="15">
      <c r="A35" s="22"/>
      <c r="B35" s="16" t="s">
        <v>12</v>
      </c>
      <c r="C35" s="198">
        <v>150</v>
      </c>
      <c r="D35" s="11">
        <v>4.185</v>
      </c>
      <c r="E35" s="12">
        <v>5.01</v>
      </c>
      <c r="F35" s="12">
        <v>23.94</v>
      </c>
      <c r="G35" s="21">
        <v>157.5</v>
      </c>
      <c r="H35" s="47">
        <v>0</v>
      </c>
      <c r="I35" s="10">
        <v>314</v>
      </c>
      <c r="J35" s="19" t="s">
        <v>1041</v>
      </c>
      <c r="K35" s="87"/>
    </row>
    <row r="36" spans="1:11" ht="15">
      <c r="A36" s="22"/>
      <c r="B36" s="16" t="s">
        <v>299</v>
      </c>
      <c r="C36" s="198">
        <v>150</v>
      </c>
      <c r="D36" s="11">
        <v>2.565</v>
      </c>
      <c r="E36" s="12">
        <v>4.17</v>
      </c>
      <c r="F36" s="12">
        <v>26.58</v>
      </c>
      <c r="G36" s="21">
        <v>154.5</v>
      </c>
      <c r="H36" s="47">
        <v>0</v>
      </c>
      <c r="I36" s="10">
        <v>314</v>
      </c>
      <c r="J36" s="19" t="s">
        <v>1042</v>
      </c>
      <c r="K36" s="87"/>
    </row>
    <row r="37" spans="1:11" ht="15">
      <c r="A37" s="22"/>
      <c r="B37" s="16" t="s">
        <v>300</v>
      </c>
      <c r="C37" s="198">
        <v>150</v>
      </c>
      <c r="D37" s="11">
        <v>3.015</v>
      </c>
      <c r="E37" s="11">
        <v>4.155</v>
      </c>
      <c r="F37" s="11">
        <v>21.36</v>
      </c>
      <c r="G37" s="21">
        <v>135</v>
      </c>
      <c r="H37" s="47">
        <v>0</v>
      </c>
      <c r="I37" s="10">
        <v>314</v>
      </c>
      <c r="J37" s="19" t="s">
        <v>1043</v>
      </c>
      <c r="K37" s="87"/>
    </row>
    <row r="38" spans="1:11" ht="15">
      <c r="A38" s="22"/>
      <c r="B38" s="16" t="s">
        <v>280</v>
      </c>
      <c r="C38" s="198">
        <v>150</v>
      </c>
      <c r="D38" s="11">
        <v>3.24</v>
      </c>
      <c r="E38" s="12">
        <v>4.23</v>
      </c>
      <c r="F38" s="11">
        <v>20.82</v>
      </c>
      <c r="G38" s="21">
        <v>135</v>
      </c>
      <c r="H38" s="47">
        <v>0</v>
      </c>
      <c r="I38" s="10">
        <v>314</v>
      </c>
      <c r="J38" s="19" t="s">
        <v>1044</v>
      </c>
      <c r="K38" s="87"/>
    </row>
    <row r="39" spans="1:11" ht="15">
      <c r="A39" s="5" t="s">
        <v>1046</v>
      </c>
      <c r="B39" s="16" t="s">
        <v>1047</v>
      </c>
      <c r="C39" s="198">
        <v>100</v>
      </c>
      <c r="D39" s="12">
        <v>2.34</v>
      </c>
      <c r="E39" s="12">
        <v>3.58</v>
      </c>
      <c r="F39" s="11">
        <v>2.45</v>
      </c>
      <c r="G39" s="12">
        <v>140</v>
      </c>
      <c r="H39" s="12">
        <v>0</v>
      </c>
      <c r="I39" s="10">
        <v>315</v>
      </c>
      <c r="J39" s="37"/>
      <c r="K39" s="87"/>
    </row>
    <row r="40" spans="1:11" ht="15">
      <c r="A40" s="5"/>
      <c r="B40" s="16" t="s">
        <v>1047</v>
      </c>
      <c r="C40" s="198">
        <v>120</v>
      </c>
      <c r="D40" s="11">
        <v>2.808</v>
      </c>
      <c r="E40" s="11">
        <v>4.295999999999999</v>
      </c>
      <c r="F40" s="11">
        <v>2.94</v>
      </c>
      <c r="G40" s="21">
        <v>168</v>
      </c>
      <c r="H40" s="12">
        <v>0</v>
      </c>
      <c r="I40" s="10">
        <v>315</v>
      </c>
      <c r="J40" s="37"/>
      <c r="K40" s="87"/>
    </row>
    <row r="41" spans="1:11" ht="15">
      <c r="A41" s="22"/>
      <c r="B41" s="16" t="s">
        <v>1047</v>
      </c>
      <c r="C41" s="198">
        <v>150</v>
      </c>
      <c r="D41" s="11">
        <v>3.51</v>
      </c>
      <c r="E41" s="11">
        <v>5.37</v>
      </c>
      <c r="F41" s="11">
        <v>3.675</v>
      </c>
      <c r="G41" s="21">
        <v>210</v>
      </c>
      <c r="H41" s="12">
        <v>0</v>
      </c>
      <c r="I41" s="10">
        <v>315</v>
      </c>
      <c r="J41" s="37"/>
      <c r="K41" s="87"/>
    </row>
    <row r="42" spans="1:11" ht="15">
      <c r="A42" s="5" t="s">
        <v>1048</v>
      </c>
      <c r="B42" s="16" t="s">
        <v>354</v>
      </c>
      <c r="C42" s="198">
        <v>100</v>
      </c>
      <c r="D42" s="12">
        <v>2.43</v>
      </c>
      <c r="E42" s="12">
        <v>2.87</v>
      </c>
      <c r="F42" s="11">
        <v>24.45</v>
      </c>
      <c r="G42" s="12">
        <v>133</v>
      </c>
      <c r="H42" s="12">
        <v>0</v>
      </c>
      <c r="I42" s="10">
        <v>316</v>
      </c>
      <c r="J42" s="37"/>
      <c r="K42" s="87"/>
    </row>
    <row r="43" spans="1:11" ht="15">
      <c r="A43" s="5"/>
      <c r="B43" s="16" t="s">
        <v>354</v>
      </c>
      <c r="C43" s="198">
        <v>120</v>
      </c>
      <c r="D43" s="11">
        <v>2.9160000000000004</v>
      </c>
      <c r="E43" s="11">
        <v>3.444</v>
      </c>
      <c r="F43" s="11">
        <v>29.34</v>
      </c>
      <c r="G43" s="21">
        <v>159.6</v>
      </c>
      <c r="H43" s="12">
        <v>0</v>
      </c>
      <c r="I43" s="10">
        <v>316</v>
      </c>
      <c r="J43" s="37"/>
      <c r="K43" s="87"/>
    </row>
    <row r="44" spans="1:11" ht="15">
      <c r="A44" s="22"/>
      <c r="B44" s="16" t="s">
        <v>354</v>
      </c>
      <c r="C44" s="198">
        <v>150</v>
      </c>
      <c r="D44" s="11">
        <v>3.645</v>
      </c>
      <c r="E44" s="11">
        <v>4.305</v>
      </c>
      <c r="F44" s="11">
        <v>36.675</v>
      </c>
      <c r="G44" s="21">
        <v>199.5</v>
      </c>
      <c r="H44" s="12">
        <v>0</v>
      </c>
      <c r="I44" s="10">
        <v>316</v>
      </c>
      <c r="J44" s="37"/>
      <c r="K44" s="87"/>
    </row>
    <row r="45" spans="1:11" ht="15">
      <c r="A45" s="5" t="s">
        <v>1049</v>
      </c>
      <c r="B45" s="16" t="s">
        <v>790</v>
      </c>
      <c r="C45" s="198">
        <v>100</v>
      </c>
      <c r="D45" s="12">
        <v>3.68</v>
      </c>
      <c r="E45" s="12">
        <v>3.01</v>
      </c>
      <c r="F45" s="11">
        <v>17.63</v>
      </c>
      <c r="G45" s="12">
        <v>112</v>
      </c>
      <c r="H45" s="12">
        <v>0</v>
      </c>
      <c r="I45" s="10">
        <v>317</v>
      </c>
      <c r="J45" s="37"/>
      <c r="K45" s="87"/>
    </row>
    <row r="46" spans="1:11" ht="15">
      <c r="A46" s="5"/>
      <c r="B46" s="16" t="s">
        <v>790</v>
      </c>
      <c r="C46" s="198">
        <v>120</v>
      </c>
      <c r="D46" s="11">
        <v>4.416</v>
      </c>
      <c r="E46" s="11">
        <v>3.6119999999999997</v>
      </c>
      <c r="F46" s="11">
        <v>21.156</v>
      </c>
      <c r="G46" s="21">
        <v>134.4</v>
      </c>
      <c r="H46" s="12">
        <v>0</v>
      </c>
      <c r="I46" s="10">
        <v>317</v>
      </c>
      <c r="J46" s="37"/>
      <c r="K46" s="87"/>
    </row>
    <row r="47" spans="1:11" ht="15">
      <c r="A47" s="22"/>
      <c r="B47" s="16" t="s">
        <v>790</v>
      </c>
      <c r="C47" s="198">
        <v>150</v>
      </c>
      <c r="D47" s="11">
        <v>5.52</v>
      </c>
      <c r="E47" s="11">
        <v>4.515</v>
      </c>
      <c r="F47" s="11">
        <v>26.445</v>
      </c>
      <c r="G47" s="21">
        <v>168</v>
      </c>
      <c r="H47" s="12">
        <v>0</v>
      </c>
      <c r="I47" s="10">
        <v>317</v>
      </c>
      <c r="J47" s="37"/>
      <c r="K47" s="87"/>
    </row>
    <row r="48" spans="1:11" ht="15">
      <c r="A48" s="5" t="s">
        <v>1050</v>
      </c>
      <c r="B48" s="16" t="s">
        <v>306</v>
      </c>
      <c r="C48" s="198">
        <v>100</v>
      </c>
      <c r="D48" s="12">
        <v>2.34</v>
      </c>
      <c r="E48" s="12">
        <v>2.49</v>
      </c>
      <c r="F48" s="11">
        <v>13.16</v>
      </c>
      <c r="G48" s="12">
        <v>84</v>
      </c>
      <c r="H48" s="13">
        <v>14</v>
      </c>
      <c r="I48" s="10">
        <v>318</v>
      </c>
      <c r="J48" s="37"/>
      <c r="K48" s="87"/>
    </row>
    <row r="49" spans="1:11" ht="15">
      <c r="A49" s="5"/>
      <c r="B49" s="16" t="s">
        <v>306</v>
      </c>
      <c r="C49" s="198">
        <v>120</v>
      </c>
      <c r="D49" s="11">
        <v>2.808</v>
      </c>
      <c r="E49" s="11">
        <v>2.9880000000000004</v>
      </c>
      <c r="F49" s="11">
        <v>15.792</v>
      </c>
      <c r="G49" s="21">
        <v>100.8</v>
      </c>
      <c r="H49" s="12">
        <v>16.8</v>
      </c>
      <c r="I49" s="10">
        <v>318</v>
      </c>
      <c r="J49" s="37"/>
      <c r="K49" s="87"/>
    </row>
    <row r="50" spans="1:11" ht="15">
      <c r="A50" s="22"/>
      <c r="B50" s="16" t="s">
        <v>306</v>
      </c>
      <c r="C50" s="198">
        <v>150</v>
      </c>
      <c r="D50" s="11">
        <v>3.51</v>
      </c>
      <c r="E50" s="11">
        <v>3.735</v>
      </c>
      <c r="F50" s="11">
        <v>19.74</v>
      </c>
      <c r="G50" s="21">
        <v>126</v>
      </c>
      <c r="H50" s="13">
        <v>21</v>
      </c>
      <c r="I50" s="10">
        <v>318</v>
      </c>
      <c r="J50" s="37"/>
      <c r="K50" s="87"/>
    </row>
    <row r="51" spans="1:11" ht="15">
      <c r="A51" s="5" t="s">
        <v>1051</v>
      </c>
      <c r="B51" s="16" t="s">
        <v>418</v>
      </c>
      <c r="C51" s="198">
        <v>100</v>
      </c>
      <c r="D51" s="12">
        <v>2.34</v>
      </c>
      <c r="E51" s="12">
        <v>2.49</v>
      </c>
      <c r="F51" s="11">
        <v>13.16</v>
      </c>
      <c r="G51" s="12">
        <v>84</v>
      </c>
      <c r="H51" s="12">
        <v>10.77</v>
      </c>
      <c r="I51" s="10">
        <v>319</v>
      </c>
      <c r="J51" s="37"/>
      <c r="K51" s="87"/>
    </row>
    <row r="52" spans="1:11" ht="15">
      <c r="A52" s="37"/>
      <c r="B52" s="16" t="s">
        <v>418</v>
      </c>
      <c r="C52" s="198">
        <v>120</v>
      </c>
      <c r="D52" s="11">
        <v>2.808</v>
      </c>
      <c r="E52" s="11">
        <v>2.9880000000000004</v>
      </c>
      <c r="F52" s="11">
        <v>15.792</v>
      </c>
      <c r="G52" s="21">
        <v>100.8</v>
      </c>
      <c r="H52" s="11">
        <v>12.924</v>
      </c>
      <c r="I52" s="10">
        <v>319</v>
      </c>
      <c r="J52" s="37"/>
      <c r="K52" s="87"/>
    </row>
    <row r="53" spans="1:11" ht="15">
      <c r="A53" s="22"/>
      <c r="B53" s="16" t="s">
        <v>418</v>
      </c>
      <c r="C53" s="198">
        <v>150</v>
      </c>
      <c r="D53" s="11">
        <v>3.51</v>
      </c>
      <c r="E53" s="11">
        <v>3.735</v>
      </c>
      <c r="F53" s="11">
        <v>19.74</v>
      </c>
      <c r="G53" s="21">
        <v>126</v>
      </c>
      <c r="H53" s="11">
        <v>16.155</v>
      </c>
      <c r="I53" s="10">
        <v>319</v>
      </c>
      <c r="J53" s="37"/>
      <c r="K53" s="87"/>
    </row>
    <row r="54" spans="1:11" ht="15">
      <c r="A54" s="5" t="s">
        <v>1052</v>
      </c>
      <c r="B54" s="16" t="s">
        <v>163</v>
      </c>
      <c r="C54" s="198">
        <v>100</v>
      </c>
      <c r="D54" s="12">
        <v>1.31</v>
      </c>
      <c r="E54" s="12">
        <v>2.59</v>
      </c>
      <c r="F54" s="11">
        <v>5.18</v>
      </c>
      <c r="G54" s="12">
        <v>49</v>
      </c>
      <c r="H54" s="12">
        <v>3.69</v>
      </c>
      <c r="I54" s="10">
        <v>320</v>
      </c>
      <c r="J54" s="49" t="s">
        <v>1053</v>
      </c>
      <c r="K54" s="87"/>
    </row>
    <row r="55" spans="1:11" ht="15">
      <c r="A55" s="48"/>
      <c r="B55" s="16" t="s">
        <v>163</v>
      </c>
      <c r="C55" s="198">
        <v>120</v>
      </c>
      <c r="D55" s="11">
        <v>1.572</v>
      </c>
      <c r="E55" s="11">
        <v>3.108</v>
      </c>
      <c r="F55" s="11">
        <v>6.216</v>
      </c>
      <c r="G55" s="21">
        <v>58.8</v>
      </c>
      <c r="H55" s="11">
        <v>4.428</v>
      </c>
      <c r="I55" s="10">
        <v>320</v>
      </c>
      <c r="J55" s="49" t="s">
        <v>1054</v>
      </c>
      <c r="K55" s="87"/>
    </row>
    <row r="56" spans="1:11" ht="15">
      <c r="A56" s="22"/>
      <c r="B56" s="16" t="s">
        <v>163</v>
      </c>
      <c r="C56" s="198">
        <v>150</v>
      </c>
      <c r="D56" s="11">
        <v>1.965</v>
      </c>
      <c r="E56" s="11">
        <v>3.885</v>
      </c>
      <c r="F56" s="11">
        <v>7.77</v>
      </c>
      <c r="G56" s="21">
        <v>73.5</v>
      </c>
      <c r="H56" s="11">
        <v>5.535</v>
      </c>
      <c r="I56" s="10">
        <v>320</v>
      </c>
      <c r="J56" s="49" t="s">
        <v>1055</v>
      </c>
      <c r="K56" s="87"/>
    </row>
    <row r="57" spans="1:11" ht="15">
      <c r="A57" s="22"/>
      <c r="B57" s="16" t="s">
        <v>162</v>
      </c>
      <c r="C57" s="198">
        <v>100</v>
      </c>
      <c r="D57" s="12">
        <v>1.81</v>
      </c>
      <c r="E57" s="12">
        <v>2.59</v>
      </c>
      <c r="F57" s="11">
        <v>3.53</v>
      </c>
      <c r="G57" s="12">
        <v>45</v>
      </c>
      <c r="H57" s="12">
        <v>33.2</v>
      </c>
      <c r="I57" s="10">
        <v>320</v>
      </c>
      <c r="J57" s="49" t="s">
        <v>1056</v>
      </c>
      <c r="K57" s="87"/>
    </row>
    <row r="58" spans="1:11" ht="15">
      <c r="A58" s="22"/>
      <c r="B58" s="16" t="s">
        <v>162</v>
      </c>
      <c r="C58" s="198">
        <v>120</v>
      </c>
      <c r="D58" s="11">
        <v>2.172</v>
      </c>
      <c r="E58" s="11">
        <v>3.108</v>
      </c>
      <c r="F58" s="11">
        <v>4.236</v>
      </c>
      <c r="G58" s="21">
        <v>54</v>
      </c>
      <c r="H58" s="11">
        <v>39.84</v>
      </c>
      <c r="I58" s="10">
        <v>320</v>
      </c>
      <c r="J58" s="49" t="s">
        <v>1057</v>
      </c>
      <c r="K58" s="87"/>
    </row>
    <row r="59" spans="1:11" ht="15">
      <c r="A59" s="22"/>
      <c r="B59" s="16" t="s">
        <v>162</v>
      </c>
      <c r="C59" s="198">
        <v>150</v>
      </c>
      <c r="D59" s="11">
        <v>2.715</v>
      </c>
      <c r="E59" s="11">
        <v>3.885</v>
      </c>
      <c r="F59" s="11">
        <v>5.295</v>
      </c>
      <c r="G59" s="21">
        <v>67.5</v>
      </c>
      <c r="H59" s="11">
        <v>49.8</v>
      </c>
      <c r="I59" s="10">
        <v>320</v>
      </c>
      <c r="J59" s="49" t="s">
        <v>1058</v>
      </c>
      <c r="K59" s="87"/>
    </row>
    <row r="60" spans="1:11" ht="15">
      <c r="A60" s="22"/>
      <c r="B60" s="16" t="s">
        <v>161</v>
      </c>
      <c r="C60" s="198">
        <v>100</v>
      </c>
      <c r="D60" s="12">
        <v>1.13</v>
      </c>
      <c r="E60" s="12">
        <v>2.6</v>
      </c>
      <c r="F60" s="11">
        <v>3.69</v>
      </c>
      <c r="G60" s="12">
        <v>43</v>
      </c>
      <c r="H60" s="12">
        <v>6.55</v>
      </c>
      <c r="I60" s="10">
        <v>320</v>
      </c>
      <c r="J60" s="49" t="s">
        <v>1060</v>
      </c>
      <c r="K60" s="87"/>
    </row>
    <row r="61" spans="1:11" ht="15">
      <c r="A61" s="22"/>
      <c r="B61" s="16" t="s">
        <v>161</v>
      </c>
      <c r="C61" s="198">
        <v>120</v>
      </c>
      <c r="D61" s="11">
        <v>1.3559999999999999</v>
      </c>
      <c r="E61" s="11">
        <v>3.12</v>
      </c>
      <c r="F61" s="11">
        <v>4.428</v>
      </c>
      <c r="G61" s="21">
        <v>51.6</v>
      </c>
      <c r="H61" s="11">
        <v>7.86</v>
      </c>
      <c r="I61" s="10">
        <v>320</v>
      </c>
      <c r="J61" s="49" t="s">
        <v>1061</v>
      </c>
      <c r="K61" s="87"/>
    </row>
    <row r="62" spans="1:11" ht="15">
      <c r="A62" s="22"/>
      <c r="B62" s="16" t="s">
        <v>161</v>
      </c>
      <c r="C62" s="198">
        <v>150</v>
      </c>
      <c r="D62" s="11">
        <v>1.695</v>
      </c>
      <c r="E62" s="11">
        <v>3.9</v>
      </c>
      <c r="F62" s="11">
        <v>5.535</v>
      </c>
      <c r="G62" s="21">
        <v>64.5</v>
      </c>
      <c r="H62" s="11">
        <v>9.825</v>
      </c>
      <c r="I62" s="10">
        <v>320</v>
      </c>
      <c r="J62" s="49" t="s">
        <v>1062</v>
      </c>
      <c r="K62" s="87"/>
    </row>
    <row r="63" spans="1:11" ht="15">
      <c r="A63" s="5" t="s">
        <v>1063</v>
      </c>
      <c r="B63" s="16" t="s">
        <v>88</v>
      </c>
      <c r="C63" s="198">
        <v>100</v>
      </c>
      <c r="D63" s="12">
        <v>2.04</v>
      </c>
      <c r="E63" s="12">
        <v>3.2</v>
      </c>
      <c r="F63" s="11">
        <v>13.63</v>
      </c>
      <c r="G63" s="12">
        <v>92</v>
      </c>
      <c r="H63" s="12">
        <v>12.11</v>
      </c>
      <c r="I63" s="10">
        <v>321</v>
      </c>
      <c r="J63" s="37"/>
      <c r="K63" s="87"/>
    </row>
    <row r="64" spans="1:11" ht="15">
      <c r="A64" s="48"/>
      <c r="B64" s="16" t="s">
        <v>88</v>
      </c>
      <c r="C64" s="198">
        <v>120</v>
      </c>
      <c r="D64" s="11">
        <v>2.4480000000000004</v>
      </c>
      <c r="E64" s="11">
        <v>3.84</v>
      </c>
      <c r="F64" s="11">
        <v>16.356</v>
      </c>
      <c r="G64" s="21">
        <v>110.4</v>
      </c>
      <c r="H64" s="11">
        <v>14.532</v>
      </c>
      <c r="I64" s="10">
        <v>321</v>
      </c>
      <c r="J64" s="37"/>
      <c r="K64" s="87"/>
    </row>
    <row r="65" spans="1:11" ht="15">
      <c r="A65" s="22"/>
      <c r="B65" s="16" t="s">
        <v>88</v>
      </c>
      <c r="C65" s="198">
        <v>150</v>
      </c>
      <c r="D65" s="11">
        <v>3.06</v>
      </c>
      <c r="E65" s="11">
        <v>4.8</v>
      </c>
      <c r="F65" s="11">
        <v>20.445</v>
      </c>
      <c r="G65" s="21">
        <v>138</v>
      </c>
      <c r="H65" s="11">
        <v>18.165</v>
      </c>
      <c r="I65" s="10">
        <v>321</v>
      </c>
      <c r="J65" s="37"/>
      <c r="K65" s="87"/>
    </row>
    <row r="66" spans="1:11" ht="15">
      <c r="A66" s="5" t="s">
        <v>1064</v>
      </c>
      <c r="B66" s="16" t="s">
        <v>1065</v>
      </c>
      <c r="C66" s="198">
        <v>100</v>
      </c>
      <c r="D66" s="12">
        <v>1.91</v>
      </c>
      <c r="E66" s="12">
        <v>3.08</v>
      </c>
      <c r="F66" s="11">
        <v>12.01</v>
      </c>
      <c r="G66" s="12">
        <v>83</v>
      </c>
      <c r="H66" s="11">
        <v>10.5</v>
      </c>
      <c r="I66" s="10">
        <v>322</v>
      </c>
      <c r="J66" s="37"/>
      <c r="K66" s="87"/>
    </row>
    <row r="67" spans="1:11" ht="15">
      <c r="A67" s="48"/>
      <c r="B67" s="16" t="s">
        <v>1065</v>
      </c>
      <c r="C67" s="198">
        <v>120</v>
      </c>
      <c r="D67" s="11">
        <v>2.292</v>
      </c>
      <c r="E67" s="11">
        <v>3.696</v>
      </c>
      <c r="F67" s="11">
        <v>14.411999999999999</v>
      </c>
      <c r="G67" s="21">
        <v>99.6</v>
      </c>
      <c r="H67" s="11">
        <v>12.6</v>
      </c>
      <c r="I67" s="10">
        <v>322</v>
      </c>
      <c r="J67" s="37"/>
      <c r="K67" s="87"/>
    </row>
    <row r="68" spans="1:11" ht="15">
      <c r="A68" s="22"/>
      <c r="B68" s="16" t="s">
        <v>1065</v>
      </c>
      <c r="C68" s="198">
        <v>150</v>
      </c>
      <c r="D68" s="11">
        <v>2.865</v>
      </c>
      <c r="E68" s="11">
        <v>4.62</v>
      </c>
      <c r="F68" s="11">
        <v>18.015</v>
      </c>
      <c r="G68" s="21">
        <v>124.5</v>
      </c>
      <c r="H68" s="12">
        <v>15.75</v>
      </c>
      <c r="I68" s="10">
        <v>322</v>
      </c>
      <c r="J68" s="37"/>
      <c r="K68" s="87"/>
    </row>
    <row r="69" spans="1:11" ht="15">
      <c r="A69" s="5" t="s">
        <v>1066</v>
      </c>
      <c r="B69" s="16" t="s">
        <v>1067</v>
      </c>
      <c r="C69" s="198">
        <v>100</v>
      </c>
      <c r="D69" s="12">
        <v>1.64</v>
      </c>
      <c r="E69" s="12">
        <v>0.67</v>
      </c>
      <c r="F69" s="11">
        <v>8.04</v>
      </c>
      <c r="G69" s="12">
        <v>45</v>
      </c>
      <c r="H69" s="12">
        <v>3.36</v>
      </c>
      <c r="I69" s="10">
        <v>323</v>
      </c>
      <c r="J69" s="37"/>
      <c r="K69" s="87"/>
    </row>
    <row r="70" spans="1:11" ht="15">
      <c r="A70" s="5"/>
      <c r="B70" s="16" t="s">
        <v>1067</v>
      </c>
      <c r="C70" s="198">
        <v>120</v>
      </c>
      <c r="D70" s="11">
        <v>1.9679999999999997</v>
      </c>
      <c r="E70" s="11">
        <v>0.804</v>
      </c>
      <c r="F70" s="11">
        <v>9.647999999999998</v>
      </c>
      <c r="G70" s="21">
        <v>54</v>
      </c>
      <c r="H70" s="11">
        <v>4.032</v>
      </c>
      <c r="I70" s="10">
        <v>323</v>
      </c>
      <c r="J70" s="37"/>
      <c r="K70" s="87"/>
    </row>
    <row r="71" spans="1:11" ht="15">
      <c r="A71" s="22"/>
      <c r="B71" s="16" t="s">
        <v>1067</v>
      </c>
      <c r="C71" s="198">
        <v>150</v>
      </c>
      <c r="D71" s="11">
        <v>2.46</v>
      </c>
      <c r="E71" s="11">
        <v>1.005</v>
      </c>
      <c r="F71" s="11">
        <v>12.06</v>
      </c>
      <c r="G71" s="21">
        <v>67.5</v>
      </c>
      <c r="H71" s="12">
        <v>5.04</v>
      </c>
      <c r="I71" s="10">
        <v>323</v>
      </c>
      <c r="J71" s="37"/>
      <c r="K71" s="87"/>
    </row>
    <row r="72" spans="1:11" ht="15">
      <c r="A72" s="5" t="s">
        <v>1068</v>
      </c>
      <c r="B72" s="16" t="s">
        <v>268</v>
      </c>
      <c r="C72" s="198">
        <v>100</v>
      </c>
      <c r="D72" s="12">
        <v>1.31</v>
      </c>
      <c r="E72" s="12">
        <v>3.37</v>
      </c>
      <c r="F72" s="11">
        <v>7.05</v>
      </c>
      <c r="G72" s="12">
        <v>64</v>
      </c>
      <c r="H72" s="12">
        <v>3.82</v>
      </c>
      <c r="I72" s="10">
        <v>324</v>
      </c>
      <c r="J72" s="16" t="s">
        <v>1069</v>
      </c>
      <c r="K72" s="87"/>
    </row>
    <row r="73" spans="1:11" ht="15">
      <c r="A73" s="48"/>
      <c r="B73" s="16" t="s">
        <v>268</v>
      </c>
      <c r="C73" s="198">
        <v>120</v>
      </c>
      <c r="D73" s="11">
        <v>1.572</v>
      </c>
      <c r="E73" s="11">
        <v>4.0440000000000005</v>
      </c>
      <c r="F73" s="11">
        <v>8.46</v>
      </c>
      <c r="G73" s="21">
        <v>76.8</v>
      </c>
      <c r="H73" s="11">
        <v>4.584</v>
      </c>
      <c r="I73" s="10">
        <v>324</v>
      </c>
      <c r="J73" s="16" t="s">
        <v>1070</v>
      </c>
      <c r="K73" s="87"/>
    </row>
    <row r="74" spans="1:11" ht="15">
      <c r="A74" s="22"/>
      <c r="B74" s="16" t="s">
        <v>268</v>
      </c>
      <c r="C74" s="198">
        <v>150</v>
      </c>
      <c r="D74" s="11">
        <v>1.965</v>
      </c>
      <c r="E74" s="11">
        <v>5.055</v>
      </c>
      <c r="F74" s="11">
        <v>10.575</v>
      </c>
      <c r="G74" s="21">
        <v>96</v>
      </c>
      <c r="H74" s="12">
        <v>5.73</v>
      </c>
      <c r="I74" s="10">
        <v>324</v>
      </c>
      <c r="J74" s="16" t="s">
        <v>1071</v>
      </c>
      <c r="K74" s="87"/>
    </row>
    <row r="75" spans="1:11" ht="15">
      <c r="A75" s="22"/>
      <c r="B75" s="16" t="s">
        <v>409</v>
      </c>
      <c r="C75" s="198">
        <v>100</v>
      </c>
      <c r="D75" s="12">
        <v>1.5</v>
      </c>
      <c r="E75" s="12">
        <v>3.37</v>
      </c>
      <c r="F75" s="11">
        <v>8.74</v>
      </c>
      <c r="G75" s="12">
        <v>71</v>
      </c>
      <c r="H75" s="12">
        <v>7.63</v>
      </c>
      <c r="I75" s="10">
        <v>324</v>
      </c>
      <c r="J75" s="16" t="s">
        <v>1072</v>
      </c>
      <c r="K75" s="87"/>
    </row>
    <row r="76" spans="1:11" ht="15">
      <c r="A76" s="22"/>
      <c r="B76" s="16" t="s">
        <v>409</v>
      </c>
      <c r="C76" s="198">
        <v>120</v>
      </c>
      <c r="D76" s="11">
        <v>1.8</v>
      </c>
      <c r="E76" s="11">
        <v>4.0440000000000005</v>
      </c>
      <c r="F76" s="11">
        <v>10.488000000000001</v>
      </c>
      <c r="G76" s="21">
        <v>85.2</v>
      </c>
      <c r="H76" s="11">
        <v>9.155999999999999</v>
      </c>
      <c r="I76" s="10">
        <v>324</v>
      </c>
      <c r="J76" s="16" t="s">
        <v>1073</v>
      </c>
      <c r="K76" s="87"/>
    </row>
    <row r="77" spans="1:11" ht="15">
      <c r="A77" s="22"/>
      <c r="B77" s="16" t="s">
        <v>409</v>
      </c>
      <c r="C77" s="198">
        <v>150</v>
      </c>
      <c r="D77" s="11">
        <v>2.25</v>
      </c>
      <c r="E77" s="11">
        <v>5.055</v>
      </c>
      <c r="F77" s="11">
        <v>13.11</v>
      </c>
      <c r="G77" s="21">
        <v>106.5</v>
      </c>
      <c r="H77" s="11">
        <v>11.445</v>
      </c>
      <c r="I77" s="10">
        <v>324</v>
      </c>
      <c r="J77" s="16" t="s">
        <v>1074</v>
      </c>
      <c r="K77" s="87"/>
    </row>
    <row r="78" spans="1:11" ht="15">
      <c r="A78" s="5" t="s">
        <v>1075</v>
      </c>
      <c r="B78" s="16" t="s">
        <v>269</v>
      </c>
      <c r="C78" s="198">
        <v>100</v>
      </c>
      <c r="D78" s="11">
        <v>1.5</v>
      </c>
      <c r="E78" s="11">
        <v>1.5</v>
      </c>
      <c r="F78" s="11">
        <v>6.47</v>
      </c>
      <c r="G78" s="12">
        <v>45</v>
      </c>
      <c r="H78" s="12">
        <v>3.04</v>
      </c>
      <c r="I78" s="10">
        <v>325</v>
      </c>
      <c r="J78" s="16" t="s">
        <v>1076</v>
      </c>
      <c r="K78" s="87"/>
    </row>
    <row r="79" spans="1:11" ht="15">
      <c r="A79" s="5"/>
      <c r="B79" s="16" t="s">
        <v>269</v>
      </c>
      <c r="C79" s="198">
        <v>120</v>
      </c>
      <c r="D79" s="11">
        <v>1.8</v>
      </c>
      <c r="E79" s="11">
        <v>1.8</v>
      </c>
      <c r="F79" s="11">
        <v>7.763999999999999</v>
      </c>
      <c r="G79" s="21">
        <v>54</v>
      </c>
      <c r="H79" s="11">
        <v>3.648</v>
      </c>
      <c r="I79" s="10">
        <v>325</v>
      </c>
      <c r="J79" s="16" t="s">
        <v>1077</v>
      </c>
      <c r="K79" s="87"/>
    </row>
    <row r="80" spans="1:11" ht="15">
      <c r="A80" s="22"/>
      <c r="B80" s="16" t="s">
        <v>269</v>
      </c>
      <c r="C80" s="198">
        <v>150</v>
      </c>
      <c r="D80" s="11">
        <v>2.25</v>
      </c>
      <c r="E80" s="11">
        <v>2.25</v>
      </c>
      <c r="F80" s="11">
        <v>9.705</v>
      </c>
      <c r="G80" s="21">
        <v>67.5</v>
      </c>
      <c r="H80" s="11">
        <v>4.56</v>
      </c>
      <c r="I80" s="10">
        <v>325</v>
      </c>
      <c r="J80" s="16" t="s">
        <v>1078</v>
      </c>
      <c r="K80" s="87"/>
    </row>
    <row r="81" spans="1:11" ht="15">
      <c r="A81" s="22"/>
      <c r="B81" s="16" t="s">
        <v>270</v>
      </c>
      <c r="C81" s="198">
        <v>100</v>
      </c>
      <c r="D81" s="12">
        <v>1.65</v>
      </c>
      <c r="E81" s="11">
        <v>1.5</v>
      </c>
      <c r="F81" s="11">
        <v>7.79</v>
      </c>
      <c r="G81" s="12">
        <v>51</v>
      </c>
      <c r="H81" s="12">
        <v>6.01</v>
      </c>
      <c r="I81" s="10">
        <v>325</v>
      </c>
      <c r="J81" s="16" t="s">
        <v>1079</v>
      </c>
      <c r="K81" s="87"/>
    </row>
    <row r="82" spans="1:11" ht="15">
      <c r="A82" s="22"/>
      <c r="B82" s="16" t="s">
        <v>270</v>
      </c>
      <c r="C82" s="198">
        <v>120</v>
      </c>
      <c r="D82" s="11">
        <v>1.98</v>
      </c>
      <c r="E82" s="11">
        <v>1.8</v>
      </c>
      <c r="F82" s="11">
        <v>9.347999999999999</v>
      </c>
      <c r="G82" s="21">
        <v>61.2</v>
      </c>
      <c r="H82" s="11">
        <v>7.212</v>
      </c>
      <c r="I82" s="10">
        <v>325</v>
      </c>
      <c r="J82" s="16" t="s">
        <v>1080</v>
      </c>
      <c r="K82" s="87"/>
    </row>
    <row r="83" spans="1:11" ht="15">
      <c r="A83" s="22"/>
      <c r="B83" s="16" t="s">
        <v>270</v>
      </c>
      <c r="C83" s="198">
        <v>150</v>
      </c>
      <c r="D83" s="11">
        <v>2.475</v>
      </c>
      <c r="E83" s="11">
        <v>2.25</v>
      </c>
      <c r="F83" s="11">
        <v>11.685</v>
      </c>
      <c r="G83" s="21">
        <v>76.5</v>
      </c>
      <c r="H83" s="11">
        <v>9.015</v>
      </c>
      <c r="I83" s="10">
        <v>325</v>
      </c>
      <c r="J83" s="16" t="s">
        <v>1081</v>
      </c>
      <c r="K83" s="87"/>
    </row>
    <row r="84" spans="1:11" ht="15">
      <c r="A84" s="22"/>
      <c r="B84" s="16" t="s">
        <v>269</v>
      </c>
      <c r="C84" s="198">
        <v>100</v>
      </c>
      <c r="D84" s="12">
        <v>1.64</v>
      </c>
      <c r="E84" s="12">
        <v>1.58</v>
      </c>
      <c r="F84" s="11">
        <v>6.69</v>
      </c>
      <c r="G84" s="12">
        <v>48</v>
      </c>
      <c r="H84" s="12">
        <v>3.07</v>
      </c>
      <c r="I84" s="10">
        <v>325</v>
      </c>
      <c r="J84" s="16" t="s">
        <v>1082</v>
      </c>
      <c r="K84" s="87"/>
    </row>
    <row r="85" spans="1:11" ht="15">
      <c r="A85" s="22"/>
      <c r="B85" s="16" t="s">
        <v>269</v>
      </c>
      <c r="C85" s="198">
        <v>120</v>
      </c>
      <c r="D85" s="11">
        <v>1.9679999999999997</v>
      </c>
      <c r="E85" s="11">
        <v>1.8960000000000001</v>
      </c>
      <c r="F85" s="11">
        <v>8.028</v>
      </c>
      <c r="G85" s="21">
        <v>57.6</v>
      </c>
      <c r="H85" s="11">
        <v>3.6839999999999997</v>
      </c>
      <c r="I85" s="10">
        <v>325</v>
      </c>
      <c r="J85" s="16" t="s">
        <v>1083</v>
      </c>
      <c r="K85" s="87"/>
    </row>
    <row r="86" spans="1:11" ht="15">
      <c r="A86" s="22"/>
      <c r="B86" s="16" t="s">
        <v>269</v>
      </c>
      <c r="C86" s="198">
        <v>150</v>
      </c>
      <c r="D86" s="11">
        <v>2.46</v>
      </c>
      <c r="E86" s="11">
        <v>2.37</v>
      </c>
      <c r="F86" s="11">
        <v>10.035</v>
      </c>
      <c r="G86" s="21">
        <v>72</v>
      </c>
      <c r="H86" s="11">
        <v>4.605</v>
      </c>
      <c r="I86" s="10">
        <v>325</v>
      </c>
      <c r="J86" s="16" t="s">
        <v>1084</v>
      </c>
      <c r="K86" s="87"/>
    </row>
    <row r="87" spans="1:11" ht="15">
      <c r="A87" s="22"/>
      <c r="B87" s="16" t="s">
        <v>270</v>
      </c>
      <c r="C87" s="198">
        <v>100</v>
      </c>
      <c r="D87" s="11">
        <v>1.8</v>
      </c>
      <c r="E87" s="12">
        <v>1.58</v>
      </c>
      <c r="F87" s="11">
        <v>8.01</v>
      </c>
      <c r="G87" s="12">
        <v>53</v>
      </c>
      <c r="H87" s="12">
        <v>6.04</v>
      </c>
      <c r="I87" s="10">
        <v>325</v>
      </c>
      <c r="J87" s="16" t="s">
        <v>1085</v>
      </c>
      <c r="K87" s="87"/>
    </row>
    <row r="88" spans="1:11" ht="15">
      <c r="A88" s="22"/>
      <c r="B88" s="16" t="s">
        <v>270</v>
      </c>
      <c r="C88" s="198">
        <v>120</v>
      </c>
      <c r="D88" s="11">
        <v>2.16</v>
      </c>
      <c r="E88" s="11">
        <v>1.8960000000000001</v>
      </c>
      <c r="F88" s="11">
        <v>9.612</v>
      </c>
      <c r="G88" s="21">
        <v>63.6</v>
      </c>
      <c r="H88" s="11">
        <v>7.248</v>
      </c>
      <c r="I88" s="10">
        <v>325</v>
      </c>
      <c r="J88" s="16" t="s">
        <v>1086</v>
      </c>
      <c r="K88" s="87"/>
    </row>
    <row r="89" spans="1:11" ht="15">
      <c r="A89" s="22"/>
      <c r="B89" s="16" t="s">
        <v>270</v>
      </c>
      <c r="C89" s="198">
        <v>150</v>
      </c>
      <c r="D89" s="11">
        <v>2.7</v>
      </c>
      <c r="E89" s="11">
        <v>2.37</v>
      </c>
      <c r="F89" s="11">
        <v>12.015</v>
      </c>
      <c r="G89" s="21">
        <v>79.5</v>
      </c>
      <c r="H89" s="11">
        <v>9.06</v>
      </c>
      <c r="I89" s="10">
        <v>325</v>
      </c>
      <c r="J89" s="16" t="s">
        <v>1087</v>
      </c>
      <c r="K89" s="87"/>
    </row>
    <row r="90" spans="1:11" ht="15">
      <c r="A90" s="5" t="s">
        <v>1088</v>
      </c>
      <c r="B90" s="16" t="s">
        <v>1089</v>
      </c>
      <c r="C90" s="198">
        <v>100</v>
      </c>
      <c r="D90" s="12">
        <v>0.92</v>
      </c>
      <c r="E90" s="12">
        <v>3.15</v>
      </c>
      <c r="F90" s="11">
        <v>9.21</v>
      </c>
      <c r="G90" s="12">
        <v>69</v>
      </c>
      <c r="H90" s="11">
        <v>7.6</v>
      </c>
      <c r="I90" s="10">
        <v>326</v>
      </c>
      <c r="J90" s="37"/>
      <c r="K90" s="87"/>
    </row>
    <row r="91" spans="1:11" ht="15">
      <c r="A91" s="5"/>
      <c r="B91" s="16" t="s">
        <v>1089</v>
      </c>
      <c r="C91" s="198">
        <v>120</v>
      </c>
      <c r="D91" s="11">
        <v>1.104</v>
      </c>
      <c r="E91" s="11">
        <v>3.78</v>
      </c>
      <c r="F91" s="11">
        <v>11.052000000000001</v>
      </c>
      <c r="G91" s="21">
        <v>82.8</v>
      </c>
      <c r="H91" s="11">
        <v>9.12</v>
      </c>
      <c r="I91" s="10">
        <v>326</v>
      </c>
      <c r="J91" s="37"/>
      <c r="K91" s="87"/>
    </row>
    <row r="92" spans="1:11" ht="15">
      <c r="A92" s="22"/>
      <c r="B92" s="16" t="s">
        <v>1089</v>
      </c>
      <c r="C92" s="198">
        <v>150</v>
      </c>
      <c r="D92" s="11">
        <v>1.38</v>
      </c>
      <c r="E92" s="11">
        <v>4.725</v>
      </c>
      <c r="F92" s="11">
        <v>13.815</v>
      </c>
      <c r="G92" s="21">
        <v>103.5</v>
      </c>
      <c r="H92" s="13">
        <v>11.4</v>
      </c>
      <c r="I92" s="10">
        <v>326</v>
      </c>
      <c r="J92" s="37"/>
      <c r="K92" s="87"/>
    </row>
    <row r="93" spans="1:11" ht="15">
      <c r="A93" s="5" t="s">
        <v>297</v>
      </c>
      <c r="B93" s="16" t="s">
        <v>1090</v>
      </c>
      <c r="C93" s="198">
        <v>100</v>
      </c>
      <c r="D93" s="12">
        <v>1.42</v>
      </c>
      <c r="E93" s="12">
        <v>2.39</v>
      </c>
      <c r="F93" s="11">
        <v>4.8</v>
      </c>
      <c r="G93" s="12">
        <v>46</v>
      </c>
      <c r="H93" s="11">
        <v>3.77</v>
      </c>
      <c r="I93" s="10">
        <v>327</v>
      </c>
      <c r="J93" s="16" t="s">
        <v>1091</v>
      </c>
      <c r="K93" s="87"/>
    </row>
    <row r="94" spans="1:11" ht="15">
      <c r="A94" s="5"/>
      <c r="B94" s="16" t="s">
        <v>1090</v>
      </c>
      <c r="C94" s="198">
        <v>120</v>
      </c>
      <c r="D94" s="11">
        <v>1.704</v>
      </c>
      <c r="E94" s="11">
        <v>2.8680000000000003</v>
      </c>
      <c r="F94" s="11">
        <v>5.76</v>
      </c>
      <c r="G94" s="21">
        <v>55.2</v>
      </c>
      <c r="H94" s="11">
        <v>4.524</v>
      </c>
      <c r="I94" s="10">
        <v>327</v>
      </c>
      <c r="J94" s="16" t="s">
        <v>1092</v>
      </c>
      <c r="K94" s="87"/>
    </row>
    <row r="95" spans="1:11" ht="15">
      <c r="A95" s="22"/>
      <c r="B95" s="16" t="s">
        <v>1090</v>
      </c>
      <c r="C95" s="198">
        <v>150</v>
      </c>
      <c r="D95" s="11">
        <v>2.13</v>
      </c>
      <c r="E95" s="11">
        <v>3.585</v>
      </c>
      <c r="F95" s="11">
        <v>7.2</v>
      </c>
      <c r="G95" s="21">
        <v>69</v>
      </c>
      <c r="H95" s="11">
        <v>5.655</v>
      </c>
      <c r="I95" s="10">
        <v>327</v>
      </c>
      <c r="J95" s="16" t="s">
        <v>1093</v>
      </c>
      <c r="K95" s="87"/>
    </row>
    <row r="96" spans="1:11" ht="15">
      <c r="A96" s="22"/>
      <c r="B96" s="16" t="s">
        <v>1090</v>
      </c>
      <c r="C96" s="198">
        <v>100</v>
      </c>
      <c r="D96" s="12">
        <v>1.58</v>
      </c>
      <c r="E96" s="12">
        <v>2.46</v>
      </c>
      <c r="F96" s="11">
        <v>5.04</v>
      </c>
      <c r="G96" s="12">
        <v>49</v>
      </c>
      <c r="H96" s="11">
        <v>3.79</v>
      </c>
      <c r="I96" s="10">
        <v>327</v>
      </c>
      <c r="J96" s="16" t="s">
        <v>1094</v>
      </c>
      <c r="K96" s="87"/>
    </row>
    <row r="97" spans="1:11" ht="15">
      <c r="A97" s="22"/>
      <c r="B97" s="16" t="s">
        <v>1090</v>
      </c>
      <c r="C97" s="198">
        <v>120</v>
      </c>
      <c r="D97" s="11">
        <v>1.8960000000000001</v>
      </c>
      <c r="E97" s="11">
        <v>2.952</v>
      </c>
      <c r="F97" s="11">
        <v>6.048</v>
      </c>
      <c r="G97" s="21">
        <v>58.8</v>
      </c>
      <c r="H97" s="11">
        <v>4.548</v>
      </c>
      <c r="I97" s="10">
        <v>327</v>
      </c>
      <c r="J97" s="16" t="s">
        <v>1095</v>
      </c>
      <c r="K97" s="87"/>
    </row>
    <row r="98" spans="1:11" ht="15">
      <c r="A98" s="22"/>
      <c r="B98" s="16" t="s">
        <v>1090</v>
      </c>
      <c r="C98" s="198">
        <v>150</v>
      </c>
      <c r="D98" s="11">
        <v>2.37</v>
      </c>
      <c r="E98" s="11">
        <v>3.69</v>
      </c>
      <c r="F98" s="11">
        <v>7.56</v>
      </c>
      <c r="G98" s="21">
        <v>73.5</v>
      </c>
      <c r="H98" s="13">
        <v>5.685</v>
      </c>
      <c r="I98" s="10">
        <v>327</v>
      </c>
      <c r="J98" s="16" t="s">
        <v>1099</v>
      </c>
      <c r="K98" s="87"/>
    </row>
    <row r="99" spans="1:11" ht="15">
      <c r="A99" s="5" t="s">
        <v>1100</v>
      </c>
      <c r="B99" s="16" t="s">
        <v>1101</v>
      </c>
      <c r="C99" s="198">
        <v>100</v>
      </c>
      <c r="D99" s="12">
        <v>0.83</v>
      </c>
      <c r="E99" s="12">
        <v>2.54</v>
      </c>
      <c r="F99" s="11">
        <v>7.78</v>
      </c>
      <c r="G99" s="12">
        <v>57</v>
      </c>
      <c r="H99" s="11">
        <v>4.66</v>
      </c>
      <c r="I99" s="10">
        <v>328</v>
      </c>
      <c r="J99" s="37"/>
      <c r="K99" s="87"/>
    </row>
    <row r="100" spans="1:11" ht="15">
      <c r="A100" s="5"/>
      <c r="B100" s="16" t="s">
        <v>1101</v>
      </c>
      <c r="C100" s="198">
        <v>120</v>
      </c>
      <c r="D100" s="11">
        <v>0.996</v>
      </c>
      <c r="E100" s="11">
        <v>3.048</v>
      </c>
      <c r="F100" s="11">
        <v>9.336</v>
      </c>
      <c r="G100" s="21">
        <v>68.4</v>
      </c>
      <c r="H100" s="11">
        <v>5.5920000000000005</v>
      </c>
      <c r="I100" s="10">
        <v>328</v>
      </c>
      <c r="J100" s="37"/>
      <c r="K100" s="87"/>
    </row>
    <row r="101" spans="1:11" ht="15">
      <c r="A101" s="22"/>
      <c r="B101" s="16" t="s">
        <v>1101</v>
      </c>
      <c r="C101" s="198">
        <v>150</v>
      </c>
      <c r="D101" s="11">
        <v>1.245</v>
      </c>
      <c r="E101" s="11">
        <v>3.81</v>
      </c>
      <c r="F101" s="11">
        <v>11.67</v>
      </c>
      <c r="G101" s="21">
        <v>85.5</v>
      </c>
      <c r="H101" s="11">
        <v>6.99</v>
      </c>
      <c r="I101" s="10">
        <v>328</v>
      </c>
      <c r="J101" s="37"/>
      <c r="K101" s="87"/>
    </row>
    <row r="102" spans="1:11" ht="15">
      <c r="A102" s="5" t="s">
        <v>1102</v>
      </c>
      <c r="B102" s="16" t="s">
        <v>1103</v>
      </c>
      <c r="C102" s="198">
        <v>100</v>
      </c>
      <c r="D102" s="12">
        <v>2.51</v>
      </c>
      <c r="E102" s="12">
        <v>1.86</v>
      </c>
      <c r="F102" s="11">
        <v>16.36</v>
      </c>
      <c r="G102" s="12">
        <v>92</v>
      </c>
      <c r="H102" s="11">
        <v>4.26</v>
      </c>
      <c r="I102" s="10">
        <v>329</v>
      </c>
      <c r="J102" s="37"/>
      <c r="K102" s="87"/>
    </row>
    <row r="103" spans="1:11" ht="15">
      <c r="A103" s="5"/>
      <c r="B103" s="16" t="s">
        <v>1103</v>
      </c>
      <c r="C103" s="198">
        <v>120</v>
      </c>
      <c r="D103" s="11">
        <v>3.0119999999999996</v>
      </c>
      <c r="E103" s="11">
        <v>2.232</v>
      </c>
      <c r="F103" s="11">
        <v>19.631999999999998</v>
      </c>
      <c r="G103" s="21">
        <v>110.4</v>
      </c>
      <c r="H103" s="11">
        <v>5.112</v>
      </c>
      <c r="I103" s="10">
        <v>329</v>
      </c>
      <c r="J103" s="37"/>
      <c r="K103" s="87"/>
    </row>
    <row r="104" spans="1:11" ht="15">
      <c r="A104" s="22"/>
      <c r="B104" s="16" t="s">
        <v>1103</v>
      </c>
      <c r="C104" s="198">
        <v>150</v>
      </c>
      <c r="D104" s="11">
        <v>3.765</v>
      </c>
      <c r="E104" s="11">
        <v>2.79</v>
      </c>
      <c r="F104" s="11">
        <v>24.54</v>
      </c>
      <c r="G104" s="21">
        <v>138</v>
      </c>
      <c r="H104" s="11">
        <v>6.39</v>
      </c>
      <c r="I104" s="10">
        <v>329</v>
      </c>
      <c r="J104" s="37"/>
      <c r="K104" s="87"/>
    </row>
    <row r="105" spans="1:11" ht="15">
      <c r="A105" s="5" t="s">
        <v>1104</v>
      </c>
      <c r="B105" s="16" t="s">
        <v>1105</v>
      </c>
      <c r="C105" s="198">
        <v>100</v>
      </c>
      <c r="D105" s="12">
        <v>2.39</v>
      </c>
      <c r="E105" s="12">
        <v>2.94</v>
      </c>
      <c r="F105" s="11">
        <v>11.04</v>
      </c>
      <c r="G105" s="12">
        <v>80</v>
      </c>
      <c r="H105" s="11">
        <v>17.91</v>
      </c>
      <c r="I105" s="10">
        <v>330</v>
      </c>
      <c r="J105" s="37"/>
      <c r="K105" s="87"/>
    </row>
    <row r="106" spans="1:11" ht="15">
      <c r="A106" s="5"/>
      <c r="B106" s="16" t="s">
        <v>1105</v>
      </c>
      <c r="C106" s="198">
        <v>120</v>
      </c>
      <c r="D106" s="11">
        <v>2.8680000000000003</v>
      </c>
      <c r="E106" s="11">
        <v>3.528</v>
      </c>
      <c r="F106" s="11">
        <v>13.248</v>
      </c>
      <c r="G106" s="21">
        <v>96</v>
      </c>
      <c r="H106" s="11">
        <v>21.492</v>
      </c>
      <c r="I106" s="10">
        <v>330</v>
      </c>
      <c r="J106" s="37"/>
      <c r="K106" s="87"/>
    </row>
    <row r="107" spans="1:11" ht="15">
      <c r="A107" s="22"/>
      <c r="B107" s="16" t="s">
        <v>1105</v>
      </c>
      <c r="C107" s="198">
        <v>150</v>
      </c>
      <c r="D107" s="11">
        <v>3.585</v>
      </c>
      <c r="E107" s="11">
        <v>4.41</v>
      </c>
      <c r="F107" s="11">
        <v>16.56</v>
      </c>
      <c r="G107" s="21">
        <v>120</v>
      </c>
      <c r="H107" s="11">
        <v>26.865</v>
      </c>
      <c r="I107" s="10">
        <v>330</v>
      </c>
      <c r="J107" s="37"/>
      <c r="K107" s="87"/>
    </row>
    <row r="108" spans="1:11" ht="15">
      <c r="A108" s="5" t="s">
        <v>1106</v>
      </c>
      <c r="B108" s="16" t="s">
        <v>1107</v>
      </c>
      <c r="C108" s="198">
        <v>100</v>
      </c>
      <c r="D108" s="12">
        <v>1.52</v>
      </c>
      <c r="E108" s="12">
        <v>2.45</v>
      </c>
      <c r="F108" s="11">
        <v>9.53</v>
      </c>
      <c r="G108" s="12">
        <v>66</v>
      </c>
      <c r="H108" s="11">
        <v>2.84</v>
      </c>
      <c r="I108" s="10">
        <v>331</v>
      </c>
      <c r="J108" s="37"/>
      <c r="K108" s="87"/>
    </row>
    <row r="109" spans="1:11" ht="15">
      <c r="A109" s="5"/>
      <c r="B109" s="16" t="s">
        <v>1107</v>
      </c>
      <c r="C109" s="198">
        <v>120</v>
      </c>
      <c r="D109" s="11">
        <v>1.824</v>
      </c>
      <c r="E109" s="11">
        <v>2.94</v>
      </c>
      <c r="F109" s="11">
        <v>11.436</v>
      </c>
      <c r="G109" s="21">
        <v>79.2</v>
      </c>
      <c r="H109" s="11">
        <v>3.408</v>
      </c>
      <c r="I109" s="10">
        <v>331</v>
      </c>
      <c r="J109" s="37"/>
      <c r="K109" s="87"/>
    </row>
    <row r="110" spans="1:11" ht="15">
      <c r="A110" s="22"/>
      <c r="B110" s="16" t="s">
        <v>1107</v>
      </c>
      <c r="C110" s="198">
        <v>150</v>
      </c>
      <c r="D110" s="11">
        <v>2.28</v>
      </c>
      <c r="E110" s="11">
        <v>3.675</v>
      </c>
      <c r="F110" s="11">
        <v>14.295</v>
      </c>
      <c r="G110" s="21">
        <v>99</v>
      </c>
      <c r="H110" s="11">
        <v>4.26</v>
      </c>
      <c r="I110" s="10">
        <v>331</v>
      </c>
      <c r="J110" s="37"/>
      <c r="K110" s="87"/>
    </row>
    <row r="111" spans="1:11" ht="15">
      <c r="A111" s="5" t="s">
        <v>1108</v>
      </c>
      <c r="B111" s="16" t="s">
        <v>1109</v>
      </c>
      <c r="C111" s="198">
        <v>100</v>
      </c>
      <c r="D111" s="12">
        <v>2.06</v>
      </c>
      <c r="E111" s="12">
        <v>1.89</v>
      </c>
      <c r="F111" s="11">
        <v>8.83</v>
      </c>
      <c r="G111" s="12">
        <v>61</v>
      </c>
      <c r="H111" s="12">
        <v>8.15</v>
      </c>
      <c r="I111" s="10">
        <v>332</v>
      </c>
      <c r="J111" s="16" t="s">
        <v>1110</v>
      </c>
      <c r="K111" s="87"/>
    </row>
    <row r="112" spans="1:11" ht="15">
      <c r="A112" s="5"/>
      <c r="B112" s="16" t="s">
        <v>1109</v>
      </c>
      <c r="C112" s="198">
        <v>120</v>
      </c>
      <c r="D112" s="11">
        <v>2.472</v>
      </c>
      <c r="E112" s="11">
        <v>2.268</v>
      </c>
      <c r="F112" s="11">
        <v>10.596</v>
      </c>
      <c r="G112" s="21">
        <v>73.2</v>
      </c>
      <c r="H112" s="12">
        <v>9.78</v>
      </c>
      <c r="I112" s="10">
        <v>332</v>
      </c>
      <c r="J112" s="16" t="s">
        <v>1111</v>
      </c>
      <c r="K112" s="87"/>
    </row>
    <row r="113" spans="1:11" ht="15">
      <c r="A113" s="22"/>
      <c r="B113" s="16" t="s">
        <v>1109</v>
      </c>
      <c r="C113" s="198">
        <v>150</v>
      </c>
      <c r="D113" s="11">
        <v>3.09</v>
      </c>
      <c r="E113" s="11">
        <v>2.835</v>
      </c>
      <c r="F113" s="11">
        <v>13.245</v>
      </c>
      <c r="G113" s="21">
        <v>91.5</v>
      </c>
      <c r="H113" s="11">
        <v>12.225</v>
      </c>
      <c r="I113" s="10">
        <v>332</v>
      </c>
      <c r="J113" s="16" t="s">
        <v>1112</v>
      </c>
      <c r="K113" s="87"/>
    </row>
    <row r="114" spans="1:11" ht="15">
      <c r="A114" s="22"/>
      <c r="B114" s="16" t="s">
        <v>1109</v>
      </c>
      <c r="C114" s="198">
        <v>100</v>
      </c>
      <c r="D114" s="12">
        <v>2.27</v>
      </c>
      <c r="E114" s="12">
        <v>1.98</v>
      </c>
      <c r="F114" s="11">
        <v>9.16</v>
      </c>
      <c r="G114" s="12">
        <v>64</v>
      </c>
      <c r="H114" s="12">
        <v>8.18</v>
      </c>
      <c r="I114" s="10">
        <v>332</v>
      </c>
      <c r="J114" s="16" t="s">
        <v>1113</v>
      </c>
      <c r="K114" s="87"/>
    </row>
    <row r="115" spans="1:11" ht="15">
      <c r="A115" s="22"/>
      <c r="B115" s="16" t="s">
        <v>1109</v>
      </c>
      <c r="C115" s="198">
        <v>120</v>
      </c>
      <c r="D115" s="11">
        <v>2.724</v>
      </c>
      <c r="E115" s="11">
        <v>2.376</v>
      </c>
      <c r="F115" s="11">
        <v>10.992</v>
      </c>
      <c r="G115" s="21">
        <v>76.8</v>
      </c>
      <c r="H115" s="11">
        <v>9.815999999999999</v>
      </c>
      <c r="I115" s="10">
        <v>332</v>
      </c>
      <c r="J115" s="16" t="s">
        <v>1114</v>
      </c>
      <c r="K115" s="87"/>
    </row>
    <row r="116" spans="1:11" ht="15">
      <c r="A116" s="22"/>
      <c r="B116" s="16" t="s">
        <v>1109</v>
      </c>
      <c r="C116" s="198">
        <v>150</v>
      </c>
      <c r="D116" s="11">
        <v>3.405</v>
      </c>
      <c r="E116" s="11">
        <v>2.97</v>
      </c>
      <c r="F116" s="11">
        <v>13.74</v>
      </c>
      <c r="G116" s="21">
        <v>96</v>
      </c>
      <c r="H116" s="12">
        <v>12.27</v>
      </c>
      <c r="I116" s="10">
        <v>332</v>
      </c>
      <c r="J116" s="16" t="s">
        <v>1115</v>
      </c>
      <c r="K116" s="87"/>
    </row>
    <row r="117" spans="1:11" ht="15">
      <c r="A117" s="5" t="s">
        <v>1116</v>
      </c>
      <c r="B117" s="16" t="s">
        <v>245</v>
      </c>
      <c r="C117" s="198">
        <v>100</v>
      </c>
      <c r="D117" s="12">
        <v>1.57</v>
      </c>
      <c r="E117" s="12">
        <v>1.37</v>
      </c>
      <c r="F117" s="11">
        <v>7.41</v>
      </c>
      <c r="G117" s="12">
        <v>48</v>
      </c>
      <c r="H117" s="12">
        <v>2.13</v>
      </c>
      <c r="I117" s="10">
        <v>333</v>
      </c>
      <c r="J117" s="16" t="s">
        <v>1118</v>
      </c>
      <c r="K117" s="87"/>
    </row>
    <row r="118" spans="1:11" ht="15">
      <c r="A118" s="5"/>
      <c r="B118" s="16" t="s">
        <v>245</v>
      </c>
      <c r="C118" s="198">
        <v>120</v>
      </c>
      <c r="D118" s="11">
        <v>1.72</v>
      </c>
      <c r="E118" s="11">
        <v>1.43</v>
      </c>
      <c r="F118" s="11">
        <v>7.65</v>
      </c>
      <c r="G118" s="21">
        <v>50</v>
      </c>
      <c r="H118" s="11">
        <v>2.15</v>
      </c>
      <c r="I118" s="10">
        <v>333</v>
      </c>
      <c r="J118" s="16" t="s">
        <v>1082</v>
      </c>
      <c r="K118" s="87"/>
    </row>
    <row r="119" spans="1:11" ht="15">
      <c r="A119" s="22"/>
      <c r="B119" s="16" t="s">
        <v>245</v>
      </c>
      <c r="C119" s="198">
        <v>150</v>
      </c>
      <c r="D119" s="11">
        <v>1.8840000000000003</v>
      </c>
      <c r="E119" s="11">
        <v>1.6440000000000001</v>
      </c>
      <c r="F119" s="11">
        <v>8.892</v>
      </c>
      <c r="G119" s="21">
        <v>57.6</v>
      </c>
      <c r="H119" s="11">
        <v>2.556</v>
      </c>
      <c r="I119" s="10">
        <v>333</v>
      </c>
      <c r="J119" s="16" t="s">
        <v>1119</v>
      </c>
      <c r="K119" s="87"/>
    </row>
    <row r="120" spans="1:11" ht="15">
      <c r="A120" s="22"/>
      <c r="B120" s="16" t="s">
        <v>245</v>
      </c>
      <c r="C120" s="198">
        <v>100</v>
      </c>
      <c r="D120" s="11">
        <v>2.064</v>
      </c>
      <c r="E120" s="11">
        <v>1.716</v>
      </c>
      <c r="F120" s="11">
        <v>9.18</v>
      </c>
      <c r="G120" s="12">
        <v>60</v>
      </c>
      <c r="H120" s="12">
        <v>2.58</v>
      </c>
      <c r="I120" s="10">
        <v>333</v>
      </c>
      <c r="J120" s="16" t="s">
        <v>1083</v>
      </c>
      <c r="K120" s="87"/>
    </row>
    <row r="121" spans="1:11" ht="15">
      <c r="A121" s="22"/>
      <c r="B121" s="16" t="s">
        <v>245</v>
      </c>
      <c r="C121" s="198">
        <v>120</v>
      </c>
      <c r="D121" s="11">
        <v>2.355</v>
      </c>
      <c r="E121" s="11">
        <v>2.055</v>
      </c>
      <c r="F121" s="11">
        <v>11.115</v>
      </c>
      <c r="G121" s="21">
        <v>72</v>
      </c>
      <c r="H121" s="11">
        <v>3.195</v>
      </c>
      <c r="I121" s="10">
        <v>333</v>
      </c>
      <c r="J121" s="16" t="s">
        <v>1120</v>
      </c>
      <c r="K121" s="87"/>
    </row>
    <row r="122" spans="1:11" ht="15">
      <c r="A122" s="22"/>
      <c r="B122" s="16" t="s">
        <v>245</v>
      </c>
      <c r="C122" s="198">
        <v>150</v>
      </c>
      <c r="D122" s="11">
        <v>2.58</v>
      </c>
      <c r="E122" s="11">
        <v>2.145</v>
      </c>
      <c r="F122" s="11">
        <v>11.475</v>
      </c>
      <c r="G122" s="21">
        <v>75</v>
      </c>
      <c r="H122" s="11">
        <v>3.225</v>
      </c>
      <c r="I122" s="10">
        <v>333</v>
      </c>
      <c r="J122" s="16" t="s">
        <v>1084</v>
      </c>
      <c r="K122" s="87"/>
    </row>
    <row r="123" spans="1:11" ht="15">
      <c r="A123" s="22"/>
      <c r="B123" s="16" t="s">
        <v>244</v>
      </c>
      <c r="C123" s="198">
        <v>100</v>
      </c>
      <c r="D123" s="12">
        <v>1.41</v>
      </c>
      <c r="E123" s="12">
        <v>1.38</v>
      </c>
      <c r="F123" s="11">
        <v>5.75</v>
      </c>
      <c r="G123" s="12">
        <v>41</v>
      </c>
      <c r="H123" s="12">
        <v>3.75</v>
      </c>
      <c r="I123" s="10">
        <v>333</v>
      </c>
      <c r="J123" s="16" t="s">
        <v>1121</v>
      </c>
      <c r="K123" s="87"/>
    </row>
    <row r="124" spans="1:11" ht="15">
      <c r="A124" s="22"/>
      <c r="B124" s="16" t="s">
        <v>244</v>
      </c>
      <c r="C124" s="198">
        <v>120</v>
      </c>
      <c r="D124" s="11">
        <v>1.56</v>
      </c>
      <c r="E124" s="11">
        <v>1.44</v>
      </c>
      <c r="F124" s="11">
        <v>5.99</v>
      </c>
      <c r="G124" s="21">
        <v>43</v>
      </c>
      <c r="H124" s="11">
        <v>3.77</v>
      </c>
      <c r="I124" s="10">
        <v>333</v>
      </c>
      <c r="J124" s="16" t="s">
        <v>1122</v>
      </c>
      <c r="K124" s="87"/>
    </row>
    <row r="125" spans="1:11" ht="15">
      <c r="A125" s="22"/>
      <c r="B125" s="16" t="s">
        <v>244</v>
      </c>
      <c r="C125" s="198">
        <v>150</v>
      </c>
      <c r="D125" s="11">
        <v>1.692</v>
      </c>
      <c r="E125" s="11">
        <v>1.656</v>
      </c>
      <c r="F125" s="11">
        <v>6.9</v>
      </c>
      <c r="G125" s="21">
        <v>49.2</v>
      </c>
      <c r="H125" s="11">
        <v>4.5</v>
      </c>
      <c r="I125" s="10">
        <v>333</v>
      </c>
      <c r="J125" s="16" t="s">
        <v>1123</v>
      </c>
      <c r="K125" s="87"/>
    </row>
    <row r="126" spans="1:11" ht="15">
      <c r="A126" s="22"/>
      <c r="B126" s="16" t="s">
        <v>244</v>
      </c>
      <c r="C126" s="198">
        <v>100</v>
      </c>
      <c r="D126" s="11">
        <v>1.872</v>
      </c>
      <c r="E126" s="11">
        <v>1.728</v>
      </c>
      <c r="F126" s="11">
        <v>7.188000000000001</v>
      </c>
      <c r="G126" s="21">
        <v>51.6</v>
      </c>
      <c r="H126" s="11">
        <v>4.524</v>
      </c>
      <c r="I126" s="10">
        <v>333</v>
      </c>
      <c r="J126" s="16" t="s">
        <v>1124</v>
      </c>
      <c r="K126" s="87"/>
    </row>
    <row r="127" spans="1:11" ht="15">
      <c r="A127" s="22"/>
      <c r="B127" s="16" t="s">
        <v>244</v>
      </c>
      <c r="C127" s="198">
        <v>120</v>
      </c>
      <c r="D127" s="11">
        <v>2.115</v>
      </c>
      <c r="E127" s="11">
        <v>2.07</v>
      </c>
      <c r="F127" s="11">
        <v>8.625</v>
      </c>
      <c r="G127" s="21">
        <v>61.5</v>
      </c>
      <c r="H127" s="11">
        <v>5.625</v>
      </c>
      <c r="I127" s="10">
        <v>333</v>
      </c>
      <c r="J127" s="16" t="s">
        <v>1125</v>
      </c>
      <c r="K127" s="87"/>
    </row>
    <row r="128" spans="1:11" ht="15">
      <c r="A128" s="22"/>
      <c r="B128" s="16" t="s">
        <v>244</v>
      </c>
      <c r="C128" s="198">
        <v>150</v>
      </c>
      <c r="D128" s="11">
        <v>2.34</v>
      </c>
      <c r="E128" s="11">
        <v>2.16</v>
      </c>
      <c r="F128" s="11">
        <v>8.985</v>
      </c>
      <c r="G128" s="21">
        <v>64.5</v>
      </c>
      <c r="H128" s="11">
        <v>5.655</v>
      </c>
      <c r="I128" s="10">
        <v>333</v>
      </c>
      <c r="J128" s="16" t="s">
        <v>1126</v>
      </c>
      <c r="K128" s="87"/>
    </row>
    <row r="129" spans="1:11" ht="15">
      <c r="A129" s="22"/>
      <c r="B129" s="16" t="s">
        <v>243</v>
      </c>
      <c r="C129" s="198">
        <v>100</v>
      </c>
      <c r="D129" s="12">
        <v>1.09</v>
      </c>
      <c r="E129" s="12">
        <v>1.57</v>
      </c>
      <c r="F129" s="11">
        <v>6.2</v>
      </c>
      <c r="G129" s="12">
        <v>43</v>
      </c>
      <c r="H129" s="12">
        <v>7.44</v>
      </c>
      <c r="I129" s="10">
        <v>333</v>
      </c>
      <c r="J129" s="16" t="s">
        <v>1127</v>
      </c>
      <c r="K129" s="87"/>
    </row>
    <row r="130" spans="1:11" ht="15">
      <c r="A130" s="22"/>
      <c r="B130" s="16" t="s">
        <v>243</v>
      </c>
      <c r="C130" s="198">
        <v>120</v>
      </c>
      <c r="D130" s="11">
        <v>1.24</v>
      </c>
      <c r="E130" s="11">
        <v>1.64</v>
      </c>
      <c r="F130" s="11">
        <v>6.44</v>
      </c>
      <c r="G130" s="21">
        <v>46</v>
      </c>
      <c r="H130" s="11">
        <v>7.46</v>
      </c>
      <c r="I130" s="10">
        <v>333</v>
      </c>
      <c r="J130" s="16" t="s">
        <v>1128</v>
      </c>
      <c r="K130" s="87"/>
    </row>
    <row r="131" spans="1:11" ht="15">
      <c r="A131" s="22"/>
      <c r="B131" s="16" t="s">
        <v>243</v>
      </c>
      <c r="C131" s="198">
        <v>150</v>
      </c>
      <c r="D131" s="11">
        <v>1.308</v>
      </c>
      <c r="E131" s="11">
        <v>1.8840000000000003</v>
      </c>
      <c r="F131" s="11">
        <v>7.44</v>
      </c>
      <c r="G131" s="21">
        <v>51.6</v>
      </c>
      <c r="H131" s="11">
        <v>8.928</v>
      </c>
      <c r="I131" s="10">
        <v>333</v>
      </c>
      <c r="J131" s="16" t="s">
        <v>1188</v>
      </c>
      <c r="K131" s="87"/>
    </row>
    <row r="132" spans="1:11" ht="15">
      <c r="A132" s="22"/>
      <c r="B132" s="16" t="s">
        <v>243</v>
      </c>
      <c r="C132" s="198">
        <v>100</v>
      </c>
      <c r="D132" s="11">
        <v>1.488</v>
      </c>
      <c r="E132" s="11">
        <v>1.9679999999999997</v>
      </c>
      <c r="F132" s="11">
        <v>7.728</v>
      </c>
      <c r="G132" s="21">
        <v>55.2</v>
      </c>
      <c r="H132" s="11">
        <v>8.952</v>
      </c>
      <c r="I132" s="10">
        <v>333</v>
      </c>
      <c r="J132" s="16" t="s">
        <v>1189</v>
      </c>
      <c r="K132" s="87"/>
    </row>
    <row r="133" spans="1:11" ht="15">
      <c r="A133" s="22"/>
      <c r="B133" s="16" t="s">
        <v>243</v>
      </c>
      <c r="C133" s="198">
        <v>120</v>
      </c>
      <c r="D133" s="11">
        <v>1.635</v>
      </c>
      <c r="E133" s="11">
        <v>2.355</v>
      </c>
      <c r="F133" s="11">
        <v>9.3</v>
      </c>
      <c r="G133" s="21">
        <v>64.5</v>
      </c>
      <c r="H133" s="11">
        <v>11.16</v>
      </c>
      <c r="I133" s="10">
        <v>333</v>
      </c>
      <c r="J133" s="16" t="s">
        <v>1190</v>
      </c>
      <c r="K133" s="87"/>
    </row>
    <row r="134" spans="1:11" ht="15">
      <c r="A134" s="22"/>
      <c r="B134" s="16" t="s">
        <v>243</v>
      </c>
      <c r="C134" s="198">
        <v>150</v>
      </c>
      <c r="D134" s="11">
        <v>1.86</v>
      </c>
      <c r="E134" s="11">
        <v>2.46</v>
      </c>
      <c r="F134" s="11">
        <v>9.66</v>
      </c>
      <c r="G134" s="21">
        <v>69</v>
      </c>
      <c r="H134" s="11">
        <v>11.19</v>
      </c>
      <c r="I134" s="10">
        <v>333</v>
      </c>
      <c r="J134" s="16" t="s">
        <v>1191</v>
      </c>
      <c r="K134" s="87"/>
    </row>
    <row r="135" spans="1:11" ht="15">
      <c r="A135" s="22"/>
      <c r="B135" s="16" t="s">
        <v>1117</v>
      </c>
      <c r="C135" s="198">
        <v>100</v>
      </c>
      <c r="D135" s="12">
        <v>1.74</v>
      </c>
      <c r="E135" s="12">
        <v>1.37</v>
      </c>
      <c r="F135" s="11">
        <v>8.97</v>
      </c>
      <c r="G135" s="12">
        <v>55</v>
      </c>
      <c r="H135" s="12">
        <v>4.23</v>
      </c>
      <c r="I135" s="10">
        <v>333</v>
      </c>
      <c r="J135" s="16" t="s">
        <v>1192</v>
      </c>
      <c r="K135" s="87"/>
    </row>
    <row r="136" spans="1:11" ht="15">
      <c r="A136" s="22"/>
      <c r="B136" s="16" t="s">
        <v>1117</v>
      </c>
      <c r="C136" s="198">
        <v>120</v>
      </c>
      <c r="D136" s="11">
        <v>4.22</v>
      </c>
      <c r="E136" s="11">
        <v>1.59</v>
      </c>
      <c r="F136" s="11">
        <v>14.14</v>
      </c>
      <c r="G136" s="21">
        <v>88</v>
      </c>
      <c r="H136" s="11">
        <v>8.1</v>
      </c>
      <c r="I136" s="10">
        <v>333</v>
      </c>
      <c r="J136" s="16" t="s">
        <v>1193</v>
      </c>
      <c r="K136" s="87"/>
    </row>
    <row r="137" spans="1:11" ht="15">
      <c r="A137" s="22"/>
      <c r="B137" s="16" t="s">
        <v>1117</v>
      </c>
      <c r="C137" s="198">
        <v>150</v>
      </c>
      <c r="D137" s="11">
        <v>2.088</v>
      </c>
      <c r="E137" s="11">
        <v>1.6440000000000001</v>
      </c>
      <c r="F137" s="11">
        <v>10.764</v>
      </c>
      <c r="G137" s="21">
        <v>66</v>
      </c>
      <c r="H137" s="11">
        <v>5.0760000000000005</v>
      </c>
      <c r="I137" s="10">
        <v>333</v>
      </c>
      <c r="J137" s="16" t="s">
        <v>1194</v>
      </c>
      <c r="K137" s="87"/>
    </row>
    <row r="138" spans="1:11" ht="15">
      <c r="A138" s="22"/>
      <c r="B138" s="16" t="s">
        <v>1117</v>
      </c>
      <c r="C138" s="198">
        <v>100</v>
      </c>
      <c r="D138" s="11">
        <v>5.063999999999999</v>
      </c>
      <c r="E138" s="11">
        <v>1.9080000000000001</v>
      </c>
      <c r="F138" s="11">
        <v>16.968</v>
      </c>
      <c r="G138" s="21">
        <v>105.6</v>
      </c>
      <c r="H138" s="12">
        <v>9.72</v>
      </c>
      <c r="I138" s="10">
        <v>333</v>
      </c>
      <c r="J138" s="16" t="s">
        <v>1195</v>
      </c>
      <c r="K138" s="87"/>
    </row>
    <row r="139" spans="1:11" ht="15">
      <c r="A139" s="22"/>
      <c r="B139" s="16" t="s">
        <v>1117</v>
      </c>
      <c r="C139" s="198">
        <v>120</v>
      </c>
      <c r="D139" s="11">
        <v>2.61</v>
      </c>
      <c r="E139" s="11">
        <v>2.055</v>
      </c>
      <c r="F139" s="11">
        <v>13.455</v>
      </c>
      <c r="G139" s="21">
        <v>82.5</v>
      </c>
      <c r="H139" s="11">
        <v>6.345</v>
      </c>
      <c r="I139" s="10">
        <v>333</v>
      </c>
      <c r="J139" s="16" t="s">
        <v>1196</v>
      </c>
      <c r="K139" s="87"/>
    </row>
    <row r="140" spans="1:11" ht="15">
      <c r="A140" s="22"/>
      <c r="B140" s="16" t="s">
        <v>1117</v>
      </c>
      <c r="C140" s="198">
        <v>150</v>
      </c>
      <c r="D140" s="11">
        <v>6.33</v>
      </c>
      <c r="E140" s="11">
        <v>2.385</v>
      </c>
      <c r="F140" s="11">
        <v>21.21</v>
      </c>
      <c r="G140" s="21">
        <v>132</v>
      </c>
      <c r="H140" s="11">
        <v>12.15</v>
      </c>
      <c r="I140" s="10">
        <v>333</v>
      </c>
      <c r="J140" s="16" t="s">
        <v>1197</v>
      </c>
      <c r="K140" s="87"/>
    </row>
    <row r="141" spans="1:11" ht="15">
      <c r="A141" s="22"/>
      <c r="B141" s="16" t="s">
        <v>1117</v>
      </c>
      <c r="C141" s="198">
        <v>100</v>
      </c>
      <c r="D141" s="12">
        <v>2.84</v>
      </c>
      <c r="E141" s="12">
        <v>1.44</v>
      </c>
      <c r="F141" s="11">
        <v>6.68</v>
      </c>
      <c r="G141" s="12">
        <v>51</v>
      </c>
      <c r="H141" s="12">
        <v>3.89</v>
      </c>
      <c r="I141" s="10">
        <v>333</v>
      </c>
      <c r="J141" s="16" t="s">
        <v>1198</v>
      </c>
      <c r="K141" s="87"/>
    </row>
    <row r="142" spans="1:11" ht="15">
      <c r="A142" s="22"/>
      <c r="B142" s="16" t="s">
        <v>1117</v>
      </c>
      <c r="C142" s="198">
        <v>120</v>
      </c>
      <c r="D142" s="11">
        <v>1.34</v>
      </c>
      <c r="E142" s="11">
        <v>1.64</v>
      </c>
      <c r="F142" s="11">
        <v>6.44</v>
      </c>
      <c r="G142" s="21">
        <v>46</v>
      </c>
      <c r="H142" s="11">
        <v>7.46</v>
      </c>
      <c r="I142" s="10">
        <v>333</v>
      </c>
      <c r="J142" s="16" t="s">
        <v>1199</v>
      </c>
      <c r="K142" s="87"/>
    </row>
    <row r="143" spans="1:11" ht="15">
      <c r="A143" s="22"/>
      <c r="B143" s="16" t="s">
        <v>1117</v>
      </c>
      <c r="C143" s="198">
        <v>150</v>
      </c>
      <c r="D143" s="11">
        <v>3.408</v>
      </c>
      <c r="E143" s="11">
        <v>1.728</v>
      </c>
      <c r="F143" s="11">
        <v>8.016</v>
      </c>
      <c r="G143" s="21">
        <v>61.2</v>
      </c>
      <c r="H143" s="11">
        <v>4.668</v>
      </c>
      <c r="I143" s="10">
        <v>333</v>
      </c>
      <c r="J143" s="16" t="s">
        <v>1200</v>
      </c>
      <c r="K143" s="87"/>
    </row>
    <row r="144" spans="1:11" ht="15">
      <c r="A144" s="22"/>
      <c r="B144" s="16" t="s">
        <v>1117</v>
      </c>
      <c r="C144" s="198">
        <v>100</v>
      </c>
      <c r="D144" s="11">
        <v>1.608</v>
      </c>
      <c r="E144" s="11">
        <v>1.9679999999999997</v>
      </c>
      <c r="F144" s="11">
        <v>7.728</v>
      </c>
      <c r="G144" s="21">
        <v>55.2</v>
      </c>
      <c r="H144" s="11">
        <v>8.952</v>
      </c>
      <c r="I144" s="10">
        <v>333</v>
      </c>
      <c r="J144" s="16" t="s">
        <v>1204</v>
      </c>
      <c r="K144" s="87"/>
    </row>
    <row r="145" spans="1:11" ht="15">
      <c r="A145" s="22"/>
      <c r="B145" s="16" t="s">
        <v>1117</v>
      </c>
      <c r="C145" s="198">
        <v>120</v>
      </c>
      <c r="D145" s="11">
        <v>3.408</v>
      </c>
      <c r="E145" s="11">
        <v>2.16</v>
      </c>
      <c r="F145" s="11">
        <v>10.02</v>
      </c>
      <c r="G145" s="21">
        <v>76.5</v>
      </c>
      <c r="H145" s="11">
        <v>5.835</v>
      </c>
      <c r="I145" s="10">
        <v>333</v>
      </c>
      <c r="J145" s="16" t="s">
        <v>1205</v>
      </c>
      <c r="K145" s="87"/>
    </row>
    <row r="146" spans="1:11" ht="15">
      <c r="A146" s="22"/>
      <c r="B146" s="16" t="s">
        <v>1117</v>
      </c>
      <c r="C146" s="198">
        <v>150</v>
      </c>
      <c r="D146" s="11">
        <v>2.01</v>
      </c>
      <c r="E146" s="11">
        <v>2.46</v>
      </c>
      <c r="F146" s="11">
        <v>9.66</v>
      </c>
      <c r="G146" s="21">
        <v>69</v>
      </c>
      <c r="H146" s="11">
        <v>11.19</v>
      </c>
      <c r="I146" s="10">
        <v>333</v>
      </c>
      <c r="J146" s="16" t="s">
        <v>1206</v>
      </c>
      <c r="K146" s="87"/>
    </row>
    <row r="147" spans="1:11" ht="15">
      <c r="A147" s="5" t="s">
        <v>1207</v>
      </c>
      <c r="B147" s="16" t="s">
        <v>1208</v>
      </c>
      <c r="C147" s="198">
        <v>100</v>
      </c>
      <c r="D147" s="11">
        <v>1.4</v>
      </c>
      <c r="E147" s="12">
        <v>2.81</v>
      </c>
      <c r="F147" s="11">
        <v>8.04</v>
      </c>
      <c r="G147" s="12">
        <v>63</v>
      </c>
      <c r="H147" s="11">
        <v>2.65</v>
      </c>
      <c r="I147" s="10">
        <v>334</v>
      </c>
      <c r="J147" s="16" t="s">
        <v>1209</v>
      </c>
      <c r="K147" s="87"/>
    </row>
    <row r="148" spans="1:11" ht="15">
      <c r="A148" s="5"/>
      <c r="B148" s="16" t="s">
        <v>1208</v>
      </c>
      <c r="C148" s="198">
        <v>120</v>
      </c>
      <c r="D148" s="11">
        <v>1.68</v>
      </c>
      <c r="E148" s="11">
        <v>3.372</v>
      </c>
      <c r="F148" s="11">
        <v>9.647999999999998</v>
      </c>
      <c r="G148" s="21">
        <v>75.6</v>
      </c>
      <c r="H148" s="11">
        <v>3.18</v>
      </c>
      <c r="I148" s="10">
        <v>334</v>
      </c>
      <c r="J148" s="16" t="s">
        <v>1210</v>
      </c>
      <c r="K148" s="87"/>
    </row>
    <row r="149" spans="1:11" ht="15">
      <c r="A149" s="22"/>
      <c r="B149" s="16" t="s">
        <v>1208</v>
      </c>
      <c r="C149" s="198">
        <v>150</v>
      </c>
      <c r="D149" s="11">
        <v>2.1</v>
      </c>
      <c r="E149" s="11">
        <v>4.215</v>
      </c>
      <c r="F149" s="11">
        <v>12.06</v>
      </c>
      <c r="G149" s="21">
        <v>94.5</v>
      </c>
      <c r="H149" s="11">
        <v>3.975</v>
      </c>
      <c r="I149" s="10">
        <v>334</v>
      </c>
      <c r="J149" s="16" t="s">
        <v>1211</v>
      </c>
      <c r="K149" s="87"/>
    </row>
    <row r="150" spans="1:11" ht="15">
      <c r="A150" s="22"/>
      <c r="B150" s="16" t="s">
        <v>1208</v>
      </c>
      <c r="C150" s="198">
        <v>100</v>
      </c>
      <c r="D150" s="10">
        <v>1.44</v>
      </c>
      <c r="E150" s="10">
        <v>4.44</v>
      </c>
      <c r="F150" s="15">
        <v>7.86</v>
      </c>
      <c r="G150" s="10">
        <v>77</v>
      </c>
      <c r="H150" s="15">
        <v>2.65</v>
      </c>
      <c r="I150" s="10">
        <v>334</v>
      </c>
      <c r="J150" s="49" t="s">
        <v>1212</v>
      </c>
      <c r="K150" s="87"/>
    </row>
    <row r="151" spans="1:11" ht="15">
      <c r="A151" s="22"/>
      <c r="B151" s="16" t="s">
        <v>1208</v>
      </c>
      <c r="C151" s="198">
        <v>120</v>
      </c>
      <c r="D151" s="11">
        <v>1.728</v>
      </c>
      <c r="E151" s="11">
        <v>5.328</v>
      </c>
      <c r="F151" s="11">
        <v>9.432</v>
      </c>
      <c r="G151" s="21">
        <v>92.4</v>
      </c>
      <c r="H151" s="11">
        <v>3.18</v>
      </c>
      <c r="I151" s="10">
        <v>334</v>
      </c>
      <c r="J151" s="16" t="s">
        <v>1213</v>
      </c>
      <c r="K151" s="87"/>
    </row>
    <row r="152" spans="1:11" ht="15">
      <c r="A152" s="22"/>
      <c r="B152" s="16" t="s">
        <v>1208</v>
      </c>
      <c r="C152" s="198">
        <v>150</v>
      </c>
      <c r="D152" s="11">
        <v>2.16</v>
      </c>
      <c r="E152" s="11">
        <v>6.66</v>
      </c>
      <c r="F152" s="11">
        <v>11.79</v>
      </c>
      <c r="G152" s="21">
        <v>115.5</v>
      </c>
      <c r="H152" s="11">
        <v>3.975</v>
      </c>
      <c r="I152" s="10">
        <v>334</v>
      </c>
      <c r="J152" s="16" t="s">
        <v>1214</v>
      </c>
      <c r="K152" s="87"/>
    </row>
    <row r="153" spans="1:11" ht="15">
      <c r="A153" s="5" t="s">
        <v>1215</v>
      </c>
      <c r="B153" s="16" t="s">
        <v>355</v>
      </c>
      <c r="C153" s="198">
        <v>100</v>
      </c>
      <c r="D153" s="12">
        <v>1.71</v>
      </c>
      <c r="E153" s="12">
        <v>3.78</v>
      </c>
      <c r="F153" s="11">
        <v>23.07</v>
      </c>
      <c r="G153" s="12">
        <v>133</v>
      </c>
      <c r="H153" s="11">
        <v>3.03</v>
      </c>
      <c r="I153" s="10">
        <v>335</v>
      </c>
      <c r="J153" s="16" t="s">
        <v>1216</v>
      </c>
      <c r="K153" s="87"/>
    </row>
    <row r="154" spans="1:11" ht="15">
      <c r="A154" s="5"/>
      <c r="B154" s="16" t="s">
        <v>355</v>
      </c>
      <c r="C154" s="198">
        <v>120</v>
      </c>
      <c r="D154" s="11">
        <v>2.052</v>
      </c>
      <c r="E154" s="11">
        <v>4.536</v>
      </c>
      <c r="F154" s="11">
        <v>27.684</v>
      </c>
      <c r="G154" s="21">
        <v>159.6</v>
      </c>
      <c r="H154" s="11">
        <v>3.6359999999999997</v>
      </c>
      <c r="I154" s="10">
        <v>335</v>
      </c>
      <c r="J154" s="16" t="s">
        <v>1217</v>
      </c>
      <c r="K154" s="87"/>
    </row>
    <row r="155" spans="1:11" ht="15">
      <c r="A155" s="22"/>
      <c r="B155" s="16" t="s">
        <v>355</v>
      </c>
      <c r="C155" s="198">
        <v>150</v>
      </c>
      <c r="D155" s="11">
        <v>2.565</v>
      </c>
      <c r="E155" s="11">
        <v>5.67</v>
      </c>
      <c r="F155" s="11">
        <v>34.605</v>
      </c>
      <c r="G155" s="21">
        <v>199.5</v>
      </c>
      <c r="H155" s="11">
        <v>4.545</v>
      </c>
      <c r="I155" s="10">
        <v>335</v>
      </c>
      <c r="J155" s="16" t="s">
        <v>1218</v>
      </c>
      <c r="K155" s="87"/>
    </row>
    <row r="156" spans="1:11" ht="15">
      <c r="A156" s="22"/>
      <c r="B156" s="16" t="s">
        <v>1303</v>
      </c>
      <c r="C156" s="198">
        <v>100</v>
      </c>
      <c r="D156" s="12">
        <v>1.19</v>
      </c>
      <c r="E156" s="12">
        <v>3.68</v>
      </c>
      <c r="F156" s="11">
        <v>10.08</v>
      </c>
      <c r="G156" s="12">
        <v>78</v>
      </c>
      <c r="H156" s="11">
        <v>3.75</v>
      </c>
      <c r="I156" s="10">
        <v>335</v>
      </c>
      <c r="J156" s="16" t="s">
        <v>1219</v>
      </c>
      <c r="K156" s="87"/>
    </row>
    <row r="157" spans="1:11" ht="15">
      <c r="A157" s="22"/>
      <c r="B157" s="16" t="s">
        <v>1303</v>
      </c>
      <c r="C157" s="198">
        <v>120</v>
      </c>
      <c r="D157" s="11">
        <v>1.428</v>
      </c>
      <c r="E157" s="11">
        <v>4.416</v>
      </c>
      <c r="F157" s="11">
        <v>12.096</v>
      </c>
      <c r="G157" s="21">
        <v>93.6</v>
      </c>
      <c r="H157" s="11">
        <v>4.5</v>
      </c>
      <c r="I157" s="10">
        <v>335</v>
      </c>
      <c r="J157" s="16" t="s">
        <v>1220</v>
      </c>
      <c r="K157" s="87"/>
    </row>
    <row r="158" spans="1:11" ht="15">
      <c r="A158" s="22"/>
      <c r="B158" s="16" t="s">
        <v>1303</v>
      </c>
      <c r="C158" s="198">
        <v>150</v>
      </c>
      <c r="D158" s="11">
        <v>1.785</v>
      </c>
      <c r="E158" s="11">
        <v>5.52</v>
      </c>
      <c r="F158" s="11">
        <v>15.12</v>
      </c>
      <c r="G158" s="21">
        <v>117</v>
      </c>
      <c r="H158" s="11">
        <v>5.625</v>
      </c>
      <c r="I158" s="10">
        <v>335</v>
      </c>
      <c r="J158" s="16" t="s">
        <v>1221</v>
      </c>
      <c r="K158" s="87"/>
    </row>
    <row r="159" spans="1:11" ht="15">
      <c r="A159" s="5" t="s">
        <v>1222</v>
      </c>
      <c r="B159" s="16" t="s">
        <v>86</v>
      </c>
      <c r="C159" s="198">
        <v>100</v>
      </c>
      <c r="D159" s="12">
        <v>1.85</v>
      </c>
      <c r="E159" s="12">
        <v>3.22</v>
      </c>
      <c r="F159" s="11">
        <v>7.19</v>
      </c>
      <c r="G159" s="12">
        <v>65</v>
      </c>
      <c r="H159" s="12">
        <v>10.26</v>
      </c>
      <c r="I159" s="10">
        <v>336</v>
      </c>
      <c r="J159" s="37"/>
      <c r="K159" s="87"/>
    </row>
    <row r="160" spans="1:11" ht="15">
      <c r="A160" s="5"/>
      <c r="B160" s="16" t="s">
        <v>86</v>
      </c>
      <c r="C160" s="198">
        <v>120</v>
      </c>
      <c r="D160" s="11">
        <v>2.22</v>
      </c>
      <c r="E160" s="11">
        <v>3.864</v>
      </c>
      <c r="F160" s="11">
        <v>8.628</v>
      </c>
      <c r="G160" s="21">
        <v>78</v>
      </c>
      <c r="H160" s="11">
        <v>12.312</v>
      </c>
      <c r="I160" s="10">
        <v>336</v>
      </c>
      <c r="J160" s="37"/>
      <c r="K160" s="87"/>
    </row>
    <row r="161" spans="1:11" ht="15">
      <c r="A161" s="22"/>
      <c r="B161" s="16" t="s">
        <v>86</v>
      </c>
      <c r="C161" s="198">
        <v>150</v>
      </c>
      <c r="D161" s="11">
        <v>2.775</v>
      </c>
      <c r="E161" s="11">
        <v>4.83</v>
      </c>
      <c r="F161" s="11">
        <v>10.785</v>
      </c>
      <c r="G161" s="21">
        <v>97.5</v>
      </c>
      <c r="H161" s="12">
        <v>15.39</v>
      </c>
      <c r="I161" s="10">
        <v>336</v>
      </c>
      <c r="J161" s="37"/>
      <c r="K161" s="87"/>
    </row>
    <row r="162" spans="1:11" ht="15">
      <c r="A162" s="5" t="s">
        <v>1223</v>
      </c>
      <c r="B162" s="16" t="s">
        <v>1224</v>
      </c>
      <c r="C162" s="198">
        <v>100</v>
      </c>
      <c r="D162" s="12">
        <v>2.22</v>
      </c>
      <c r="E162" s="12">
        <v>2.18</v>
      </c>
      <c r="F162" s="11">
        <v>7.38</v>
      </c>
      <c r="G162" s="12">
        <v>58</v>
      </c>
      <c r="H162" s="12">
        <v>16.64</v>
      </c>
      <c r="I162" s="10">
        <v>337</v>
      </c>
      <c r="J162" s="37"/>
      <c r="K162" s="87"/>
    </row>
    <row r="163" spans="1:11" ht="15">
      <c r="A163" s="5"/>
      <c r="B163" s="16" t="s">
        <v>1224</v>
      </c>
      <c r="C163" s="198">
        <v>120</v>
      </c>
      <c r="D163" s="11">
        <v>2.664</v>
      </c>
      <c r="E163" s="11">
        <v>2.616</v>
      </c>
      <c r="F163" s="11">
        <v>8.856</v>
      </c>
      <c r="G163" s="21">
        <v>69.6</v>
      </c>
      <c r="H163" s="11">
        <v>19.968</v>
      </c>
      <c r="I163" s="10">
        <v>337</v>
      </c>
      <c r="J163" s="37"/>
      <c r="K163" s="87"/>
    </row>
    <row r="164" spans="1:11" ht="15">
      <c r="A164" s="22"/>
      <c r="B164" s="16" t="s">
        <v>1224</v>
      </c>
      <c r="C164" s="198">
        <v>150</v>
      </c>
      <c r="D164" s="11">
        <v>3.33</v>
      </c>
      <c r="E164" s="11">
        <v>3.27</v>
      </c>
      <c r="F164" s="11">
        <v>11.07</v>
      </c>
      <c r="G164" s="21">
        <v>87</v>
      </c>
      <c r="H164" s="12">
        <v>24.96</v>
      </c>
      <c r="I164" s="10">
        <v>337</v>
      </c>
      <c r="J164" s="37"/>
      <c r="K164" s="87"/>
    </row>
    <row r="165" spans="1:11" ht="15">
      <c r="A165" s="5" t="s">
        <v>1225</v>
      </c>
      <c r="B165" s="16" t="s">
        <v>1226</v>
      </c>
      <c r="C165" s="198">
        <v>100</v>
      </c>
      <c r="D165" s="12">
        <v>1.78</v>
      </c>
      <c r="E165" s="12">
        <v>5.34</v>
      </c>
      <c r="F165" s="11">
        <v>8.13</v>
      </c>
      <c r="G165" s="12">
        <v>88</v>
      </c>
      <c r="H165" s="12">
        <v>12.31</v>
      </c>
      <c r="I165" s="10">
        <v>338</v>
      </c>
      <c r="J165" s="37"/>
      <c r="K165" s="87"/>
    </row>
    <row r="166" spans="1:11" ht="15">
      <c r="A166" s="5"/>
      <c r="B166" s="16" t="s">
        <v>1226</v>
      </c>
      <c r="C166" s="198">
        <v>120</v>
      </c>
      <c r="D166" s="11">
        <v>2.136</v>
      </c>
      <c r="E166" s="11">
        <v>6.4079999999999995</v>
      </c>
      <c r="F166" s="11">
        <v>9.756000000000002</v>
      </c>
      <c r="G166" s="21">
        <v>105.6</v>
      </c>
      <c r="H166" s="11">
        <v>14.772</v>
      </c>
      <c r="I166" s="10">
        <v>338</v>
      </c>
      <c r="J166" s="37"/>
      <c r="K166" s="87"/>
    </row>
    <row r="167" spans="1:11" ht="15">
      <c r="A167" s="22"/>
      <c r="B167" s="16" t="s">
        <v>1226</v>
      </c>
      <c r="C167" s="198">
        <v>150</v>
      </c>
      <c r="D167" s="11">
        <v>2.67</v>
      </c>
      <c r="E167" s="11">
        <v>8.01</v>
      </c>
      <c r="F167" s="11">
        <v>12.195</v>
      </c>
      <c r="G167" s="21">
        <v>132</v>
      </c>
      <c r="H167" s="11">
        <v>18.465</v>
      </c>
      <c r="I167" s="10">
        <v>338</v>
      </c>
      <c r="J167" s="37"/>
      <c r="K167" s="87"/>
    </row>
    <row r="168" spans="1:11" ht="15">
      <c r="A168" s="5" t="s">
        <v>1227</v>
      </c>
      <c r="B168" s="16" t="s">
        <v>1228</v>
      </c>
      <c r="C168" s="198">
        <v>100</v>
      </c>
      <c r="D168" s="12">
        <v>1.48</v>
      </c>
      <c r="E168" s="12">
        <v>3.21</v>
      </c>
      <c r="F168" s="11">
        <v>9.77</v>
      </c>
      <c r="G168" s="12">
        <v>74</v>
      </c>
      <c r="H168" s="12">
        <v>1.15</v>
      </c>
      <c r="I168" s="10">
        <v>339</v>
      </c>
      <c r="J168" s="37"/>
      <c r="K168" s="87"/>
    </row>
    <row r="169" spans="1:11" ht="15">
      <c r="A169" s="5"/>
      <c r="B169" s="16" t="s">
        <v>1228</v>
      </c>
      <c r="C169" s="198">
        <v>120</v>
      </c>
      <c r="D169" s="11">
        <v>1.776</v>
      </c>
      <c r="E169" s="11">
        <v>3.8519999999999994</v>
      </c>
      <c r="F169" s="11">
        <v>11.724</v>
      </c>
      <c r="G169" s="21">
        <v>88.8</v>
      </c>
      <c r="H169" s="12">
        <v>1.38</v>
      </c>
      <c r="I169" s="10">
        <v>339</v>
      </c>
      <c r="J169" s="37"/>
      <c r="K169" s="87"/>
    </row>
    <row r="170" spans="1:11" ht="15">
      <c r="A170" s="22"/>
      <c r="B170" s="16" t="s">
        <v>1228</v>
      </c>
      <c r="C170" s="198">
        <v>150</v>
      </c>
      <c r="D170" s="11">
        <v>2.22</v>
      </c>
      <c r="E170" s="11">
        <v>4.815</v>
      </c>
      <c r="F170" s="11">
        <v>14.655</v>
      </c>
      <c r="G170" s="21">
        <v>111</v>
      </c>
      <c r="H170" s="11">
        <v>1.725</v>
      </c>
      <c r="I170" s="10">
        <v>339</v>
      </c>
      <c r="J170" s="37"/>
      <c r="K170" s="87"/>
    </row>
    <row r="171" spans="1:11" ht="15">
      <c r="A171" s="5" t="s">
        <v>1229</v>
      </c>
      <c r="B171" s="16" t="s">
        <v>1230</v>
      </c>
      <c r="C171" s="198">
        <v>100</v>
      </c>
      <c r="D171" s="12">
        <v>1.62</v>
      </c>
      <c r="E171" s="12">
        <v>1.29</v>
      </c>
      <c r="F171" s="11">
        <v>10.4</v>
      </c>
      <c r="G171" s="12">
        <v>60</v>
      </c>
      <c r="H171" s="12">
        <v>1.14</v>
      </c>
      <c r="I171" s="10">
        <v>340</v>
      </c>
      <c r="J171" s="16" t="s">
        <v>160</v>
      </c>
      <c r="K171" s="87"/>
    </row>
    <row r="172" spans="1:11" ht="15">
      <c r="A172" s="5"/>
      <c r="B172" s="16" t="s">
        <v>1230</v>
      </c>
      <c r="C172" s="198">
        <v>120</v>
      </c>
      <c r="D172" s="11">
        <v>1.9440000000000004</v>
      </c>
      <c r="E172" s="11">
        <v>1.548</v>
      </c>
      <c r="F172" s="11">
        <v>12.48</v>
      </c>
      <c r="G172" s="21">
        <v>72</v>
      </c>
      <c r="H172" s="11">
        <v>1.3679999999999999</v>
      </c>
      <c r="I172" s="10">
        <v>340</v>
      </c>
      <c r="J172" s="16" t="s">
        <v>1231</v>
      </c>
      <c r="K172" s="87"/>
    </row>
    <row r="173" spans="1:11" ht="15">
      <c r="A173" s="22"/>
      <c r="B173" s="16" t="s">
        <v>1230</v>
      </c>
      <c r="C173" s="198">
        <v>150</v>
      </c>
      <c r="D173" s="11">
        <v>2.43</v>
      </c>
      <c r="E173" s="11">
        <v>1.935</v>
      </c>
      <c r="F173" s="11">
        <v>15.6</v>
      </c>
      <c r="G173" s="21">
        <v>90</v>
      </c>
      <c r="H173" s="11">
        <v>1.71</v>
      </c>
      <c r="I173" s="10">
        <v>340</v>
      </c>
      <c r="J173" s="16" t="s">
        <v>1232</v>
      </c>
      <c r="K173" s="87"/>
    </row>
    <row r="174" spans="1:11" ht="15">
      <c r="A174" s="22"/>
      <c r="B174" s="16" t="s">
        <v>1230</v>
      </c>
      <c r="C174" s="198">
        <v>100</v>
      </c>
      <c r="D174" s="12">
        <v>1.66</v>
      </c>
      <c r="E174" s="12">
        <v>3.31</v>
      </c>
      <c r="F174" s="11">
        <v>10.16</v>
      </c>
      <c r="G174" s="12">
        <v>77</v>
      </c>
      <c r="H174" s="12">
        <v>1.14</v>
      </c>
      <c r="I174" s="10">
        <v>340</v>
      </c>
      <c r="J174" s="16" t="s">
        <v>1233</v>
      </c>
      <c r="K174" s="87"/>
    </row>
    <row r="175" spans="1:11" ht="15">
      <c r="A175" s="22"/>
      <c r="B175" s="16" t="s">
        <v>1230</v>
      </c>
      <c r="C175" s="198">
        <v>120</v>
      </c>
      <c r="D175" s="11">
        <v>1.992</v>
      </c>
      <c r="E175" s="11">
        <v>3.9719999999999995</v>
      </c>
      <c r="F175" s="11">
        <v>12.192</v>
      </c>
      <c r="G175" s="21">
        <v>92.4</v>
      </c>
      <c r="H175" s="11">
        <v>1.3679999999999999</v>
      </c>
      <c r="I175" s="10">
        <v>340</v>
      </c>
      <c r="J175" s="16" t="s">
        <v>1234</v>
      </c>
      <c r="K175" s="87"/>
    </row>
    <row r="176" spans="1:11" ht="15">
      <c r="A176" s="22"/>
      <c r="B176" s="16" t="s">
        <v>1230</v>
      </c>
      <c r="C176" s="198">
        <v>150</v>
      </c>
      <c r="D176" s="11">
        <v>2.49</v>
      </c>
      <c r="E176" s="11">
        <v>4.965</v>
      </c>
      <c r="F176" s="11">
        <v>15.24</v>
      </c>
      <c r="G176" s="21">
        <v>115.5</v>
      </c>
      <c r="H176" s="11">
        <v>1.71</v>
      </c>
      <c r="I176" s="10">
        <v>340</v>
      </c>
      <c r="J176" s="16" t="s">
        <v>1235</v>
      </c>
      <c r="K176" s="87"/>
    </row>
    <row r="177" spans="1:11" ht="15">
      <c r="A177" s="5" t="s">
        <v>1236</v>
      </c>
      <c r="B177" s="16" t="s">
        <v>265</v>
      </c>
      <c r="C177" s="198">
        <v>100</v>
      </c>
      <c r="D177" s="12">
        <v>0.95</v>
      </c>
      <c r="E177" s="12">
        <v>4.49</v>
      </c>
      <c r="F177" s="11">
        <v>6.09</v>
      </c>
      <c r="G177" s="12">
        <v>69</v>
      </c>
      <c r="H177" s="12">
        <v>10.81</v>
      </c>
      <c r="I177" s="10">
        <v>341</v>
      </c>
      <c r="J177" s="16" t="s">
        <v>1237</v>
      </c>
      <c r="K177" s="87"/>
    </row>
    <row r="178" spans="1:11" ht="15">
      <c r="A178" s="5"/>
      <c r="B178" s="16" t="s">
        <v>265</v>
      </c>
      <c r="C178" s="198">
        <v>120</v>
      </c>
      <c r="D178" s="11">
        <v>1.14</v>
      </c>
      <c r="E178" s="11">
        <v>5.388</v>
      </c>
      <c r="F178" s="11">
        <v>7.308</v>
      </c>
      <c r="G178" s="21">
        <v>82.8</v>
      </c>
      <c r="H178" s="11">
        <v>12.972</v>
      </c>
      <c r="I178" s="10">
        <v>341</v>
      </c>
      <c r="J178" s="16" t="s">
        <v>1238</v>
      </c>
      <c r="K178" s="87"/>
    </row>
    <row r="179" spans="1:11" ht="15">
      <c r="A179" s="22"/>
      <c r="B179" s="16" t="s">
        <v>265</v>
      </c>
      <c r="C179" s="198">
        <v>150</v>
      </c>
      <c r="D179" s="11">
        <v>1.425</v>
      </c>
      <c r="E179" s="11">
        <v>6.735</v>
      </c>
      <c r="F179" s="11">
        <v>9.135</v>
      </c>
      <c r="G179" s="21">
        <v>103.5</v>
      </c>
      <c r="H179" s="11">
        <v>16.215</v>
      </c>
      <c r="I179" s="10">
        <v>341</v>
      </c>
      <c r="J179" s="16" t="s">
        <v>1239</v>
      </c>
      <c r="K179" s="87"/>
    </row>
    <row r="180" spans="1:11" ht="15">
      <c r="A180" s="22"/>
      <c r="B180" s="16" t="s">
        <v>266</v>
      </c>
      <c r="C180" s="198">
        <v>100</v>
      </c>
      <c r="D180" s="12">
        <v>1.28</v>
      </c>
      <c r="E180" s="12">
        <v>4.28</v>
      </c>
      <c r="F180" s="11">
        <v>5.69</v>
      </c>
      <c r="G180" s="12">
        <v>66</v>
      </c>
      <c r="H180" s="12">
        <v>5.43</v>
      </c>
      <c r="I180" s="10">
        <v>341</v>
      </c>
      <c r="J180" s="16" t="s">
        <v>1240</v>
      </c>
      <c r="K180" s="87"/>
    </row>
    <row r="181" spans="1:11" ht="15">
      <c r="A181" s="22"/>
      <c r="B181" s="16" t="s">
        <v>266</v>
      </c>
      <c r="C181" s="198">
        <v>120</v>
      </c>
      <c r="D181" s="11">
        <v>1.536</v>
      </c>
      <c r="E181" s="11">
        <v>5.136000000000001</v>
      </c>
      <c r="F181" s="11">
        <v>6.828000000000001</v>
      </c>
      <c r="G181" s="21">
        <v>79.2</v>
      </c>
      <c r="H181" s="11">
        <v>6.515999999999999</v>
      </c>
      <c r="I181" s="10">
        <v>341</v>
      </c>
      <c r="J181" s="16" t="s">
        <v>1241</v>
      </c>
      <c r="K181" s="87"/>
    </row>
    <row r="182" spans="1:11" ht="15">
      <c r="A182" s="22"/>
      <c r="B182" s="16" t="s">
        <v>266</v>
      </c>
      <c r="C182" s="198">
        <v>150</v>
      </c>
      <c r="D182" s="11">
        <v>1.92</v>
      </c>
      <c r="E182" s="11">
        <v>6.42</v>
      </c>
      <c r="F182" s="11">
        <v>8.535</v>
      </c>
      <c r="G182" s="21">
        <v>99</v>
      </c>
      <c r="H182" s="11">
        <v>8.145</v>
      </c>
      <c r="I182" s="10">
        <v>341</v>
      </c>
      <c r="J182" s="16" t="s">
        <v>1242</v>
      </c>
      <c r="K182" s="87"/>
    </row>
    <row r="183" spans="1:11" ht="15">
      <c r="A183" s="5" t="s">
        <v>1243</v>
      </c>
      <c r="B183" s="16" t="s">
        <v>1244</v>
      </c>
      <c r="C183" s="198">
        <v>100</v>
      </c>
      <c r="D183" s="12">
        <v>1.88</v>
      </c>
      <c r="E183" s="12">
        <v>4.07</v>
      </c>
      <c r="F183" s="11">
        <v>9.51</v>
      </c>
      <c r="G183" s="12">
        <v>82</v>
      </c>
      <c r="H183" s="12">
        <v>6.79</v>
      </c>
      <c r="I183" s="10">
        <v>342</v>
      </c>
      <c r="J183" s="16" t="s">
        <v>1245</v>
      </c>
      <c r="K183" s="87"/>
    </row>
    <row r="184" spans="1:11" ht="15">
      <c r="A184" s="5"/>
      <c r="B184" s="16" t="s">
        <v>1244</v>
      </c>
      <c r="C184" s="198">
        <v>120</v>
      </c>
      <c r="D184" s="11">
        <v>2.256</v>
      </c>
      <c r="E184" s="11">
        <v>4.884</v>
      </c>
      <c r="F184" s="11">
        <v>11.412</v>
      </c>
      <c r="G184" s="21">
        <v>98.4</v>
      </c>
      <c r="H184" s="11">
        <v>8.148</v>
      </c>
      <c r="I184" s="10">
        <v>342</v>
      </c>
      <c r="J184" s="16" t="s">
        <v>1246</v>
      </c>
      <c r="K184" s="87"/>
    </row>
    <row r="185" spans="1:11" ht="15">
      <c r="A185" s="22"/>
      <c r="B185" s="16" t="s">
        <v>1244</v>
      </c>
      <c r="C185" s="198">
        <v>150</v>
      </c>
      <c r="D185" s="11">
        <v>2.82</v>
      </c>
      <c r="E185" s="11">
        <v>6.105</v>
      </c>
      <c r="F185" s="11">
        <v>14.265</v>
      </c>
      <c r="G185" s="21">
        <v>123</v>
      </c>
      <c r="H185" s="11">
        <v>10.185</v>
      </c>
      <c r="I185" s="10">
        <v>342</v>
      </c>
      <c r="J185" s="16" t="s">
        <v>1247</v>
      </c>
      <c r="K185" s="87"/>
    </row>
    <row r="186" spans="1:11" ht="15">
      <c r="A186" s="22"/>
      <c r="B186" s="16" t="s">
        <v>1244</v>
      </c>
      <c r="C186" s="198">
        <v>100</v>
      </c>
      <c r="D186" s="12">
        <v>1.95</v>
      </c>
      <c r="E186" s="12">
        <v>4.3</v>
      </c>
      <c r="F186" s="11">
        <v>8.95</v>
      </c>
      <c r="G186" s="12">
        <v>82</v>
      </c>
      <c r="H186" s="12">
        <v>6.52</v>
      </c>
      <c r="I186" s="10">
        <v>342</v>
      </c>
      <c r="J186" s="16" t="s">
        <v>1248</v>
      </c>
      <c r="K186" s="87"/>
    </row>
    <row r="187" spans="1:11" ht="15">
      <c r="A187" s="22"/>
      <c r="B187" s="16" t="s">
        <v>1244</v>
      </c>
      <c r="C187" s="198">
        <v>120</v>
      </c>
      <c r="D187" s="11">
        <v>2.34</v>
      </c>
      <c r="E187" s="11">
        <v>5.16</v>
      </c>
      <c r="F187" s="11">
        <v>10.74</v>
      </c>
      <c r="G187" s="21">
        <v>98.4</v>
      </c>
      <c r="H187" s="11">
        <v>7.823999999999999</v>
      </c>
      <c r="I187" s="10">
        <v>342</v>
      </c>
      <c r="J187" s="16" t="s">
        <v>1249</v>
      </c>
      <c r="K187" s="87"/>
    </row>
    <row r="188" spans="1:11" ht="15">
      <c r="A188" s="22"/>
      <c r="B188" s="16" t="s">
        <v>1244</v>
      </c>
      <c r="C188" s="198">
        <v>150</v>
      </c>
      <c r="D188" s="11">
        <v>2.925</v>
      </c>
      <c r="E188" s="11">
        <v>6.45</v>
      </c>
      <c r="F188" s="11">
        <v>13.425</v>
      </c>
      <c r="G188" s="21">
        <v>123</v>
      </c>
      <c r="H188" s="12">
        <v>9.78</v>
      </c>
      <c r="I188" s="10">
        <v>342</v>
      </c>
      <c r="J188" s="16" t="s">
        <v>1250</v>
      </c>
      <c r="K188" s="87"/>
    </row>
    <row r="189" spans="1:11" ht="15">
      <c r="A189" s="22"/>
      <c r="B189" s="16" t="s">
        <v>1244</v>
      </c>
      <c r="C189" s="198">
        <v>100</v>
      </c>
      <c r="D189" s="12">
        <v>2.07</v>
      </c>
      <c r="E189" s="12">
        <v>6.67</v>
      </c>
      <c r="F189" s="11">
        <v>9.19</v>
      </c>
      <c r="G189" s="12">
        <v>105</v>
      </c>
      <c r="H189" s="12">
        <v>7.21</v>
      </c>
      <c r="I189" s="10">
        <v>342</v>
      </c>
      <c r="J189" s="16" t="s">
        <v>1251</v>
      </c>
      <c r="K189" s="87"/>
    </row>
    <row r="190" spans="1:11" ht="15">
      <c r="A190" s="22"/>
      <c r="B190" s="16" t="s">
        <v>1244</v>
      </c>
      <c r="C190" s="198">
        <v>120</v>
      </c>
      <c r="D190" s="11">
        <v>2.484</v>
      </c>
      <c r="E190" s="11">
        <v>8.004</v>
      </c>
      <c r="F190" s="11">
        <v>11.027999999999999</v>
      </c>
      <c r="G190" s="21">
        <v>126</v>
      </c>
      <c r="H190" s="11">
        <v>8.652</v>
      </c>
      <c r="I190" s="10">
        <v>342</v>
      </c>
      <c r="J190" s="16" t="s">
        <v>1252</v>
      </c>
      <c r="K190" s="87"/>
    </row>
    <row r="191" spans="1:11" ht="15">
      <c r="A191" s="22"/>
      <c r="B191" s="16" t="s">
        <v>1244</v>
      </c>
      <c r="C191" s="198">
        <v>150</v>
      </c>
      <c r="D191" s="11">
        <v>3.105</v>
      </c>
      <c r="E191" s="11">
        <v>10.005</v>
      </c>
      <c r="F191" s="11">
        <v>13.785</v>
      </c>
      <c r="G191" s="21">
        <v>157.5</v>
      </c>
      <c r="H191" s="11">
        <v>10.815</v>
      </c>
      <c r="I191" s="10">
        <v>342</v>
      </c>
      <c r="J191" s="16" t="s">
        <v>1253</v>
      </c>
      <c r="K191" s="87"/>
    </row>
    <row r="192" spans="1:11" ht="15">
      <c r="A192" s="22"/>
      <c r="B192" s="16" t="s">
        <v>1244</v>
      </c>
      <c r="C192" s="198">
        <v>100</v>
      </c>
      <c r="D192" s="12">
        <v>1.83</v>
      </c>
      <c r="E192" s="12">
        <v>4.1</v>
      </c>
      <c r="F192" s="11">
        <v>9.53</v>
      </c>
      <c r="G192" s="12">
        <v>82</v>
      </c>
      <c r="H192" s="12">
        <v>7.1</v>
      </c>
      <c r="I192" s="10">
        <v>342</v>
      </c>
      <c r="J192" s="16" t="s">
        <v>1254</v>
      </c>
      <c r="K192" s="87"/>
    </row>
    <row r="193" spans="1:11" ht="15">
      <c r="A193" s="22"/>
      <c r="B193" s="16" t="s">
        <v>1244</v>
      </c>
      <c r="C193" s="198">
        <v>120</v>
      </c>
      <c r="D193" s="11">
        <v>2.196</v>
      </c>
      <c r="E193" s="11">
        <v>4.92</v>
      </c>
      <c r="F193" s="11">
        <v>11.436</v>
      </c>
      <c r="G193" s="21">
        <v>98.4</v>
      </c>
      <c r="H193" s="12">
        <v>8.52</v>
      </c>
      <c r="I193" s="10">
        <v>342</v>
      </c>
      <c r="J193" s="16" t="s">
        <v>1255</v>
      </c>
      <c r="K193" s="87"/>
    </row>
    <row r="194" spans="1:11" ht="15">
      <c r="A194" s="22"/>
      <c r="B194" s="16" t="s">
        <v>1244</v>
      </c>
      <c r="C194" s="198">
        <v>150</v>
      </c>
      <c r="D194" s="11">
        <v>2.745</v>
      </c>
      <c r="E194" s="11">
        <v>6.15</v>
      </c>
      <c r="F194" s="11">
        <v>14.295</v>
      </c>
      <c r="G194" s="21">
        <v>123</v>
      </c>
      <c r="H194" s="12">
        <v>10.65</v>
      </c>
      <c r="I194" s="10">
        <v>342</v>
      </c>
      <c r="J194" s="16" t="s">
        <v>1256</v>
      </c>
      <c r="K194" s="87"/>
    </row>
    <row r="195" spans="1:11" ht="15">
      <c r="A195" s="22"/>
      <c r="B195" s="16" t="s">
        <v>1244</v>
      </c>
      <c r="C195" s="198">
        <v>100</v>
      </c>
      <c r="D195" s="11">
        <v>1.9</v>
      </c>
      <c r="E195" s="12">
        <v>4.32</v>
      </c>
      <c r="F195" s="11">
        <v>8.97</v>
      </c>
      <c r="G195" s="12">
        <v>82</v>
      </c>
      <c r="H195" s="12">
        <v>6.84</v>
      </c>
      <c r="I195" s="10">
        <v>342</v>
      </c>
      <c r="J195" s="16" t="s">
        <v>1273</v>
      </c>
      <c r="K195" s="87"/>
    </row>
    <row r="196" spans="1:11" ht="15">
      <c r="A196" s="22"/>
      <c r="B196" s="16" t="s">
        <v>1244</v>
      </c>
      <c r="C196" s="198">
        <v>120</v>
      </c>
      <c r="D196" s="11">
        <v>2.28</v>
      </c>
      <c r="E196" s="11">
        <v>5.184</v>
      </c>
      <c r="F196" s="11">
        <v>10.764</v>
      </c>
      <c r="G196" s="21">
        <v>98.4</v>
      </c>
      <c r="H196" s="11">
        <v>8.208</v>
      </c>
      <c r="I196" s="10">
        <v>342</v>
      </c>
      <c r="J196" s="16" t="s">
        <v>1274</v>
      </c>
      <c r="K196" s="87"/>
    </row>
    <row r="197" spans="1:11" ht="15">
      <c r="A197" s="22"/>
      <c r="B197" s="16" t="s">
        <v>1244</v>
      </c>
      <c r="C197" s="198">
        <v>150</v>
      </c>
      <c r="D197" s="11">
        <v>2.85</v>
      </c>
      <c r="E197" s="11">
        <v>6.48</v>
      </c>
      <c r="F197" s="11">
        <v>13.455</v>
      </c>
      <c r="G197" s="21">
        <v>123</v>
      </c>
      <c r="H197" s="12">
        <v>10.26</v>
      </c>
      <c r="I197" s="10">
        <v>342</v>
      </c>
      <c r="J197" s="16" t="s">
        <v>1275</v>
      </c>
      <c r="K197" s="87"/>
    </row>
    <row r="198" spans="1:11" ht="15">
      <c r="A198" s="22"/>
      <c r="B198" s="16" t="s">
        <v>1244</v>
      </c>
      <c r="C198" s="198">
        <v>100</v>
      </c>
      <c r="D198" s="12">
        <v>1.96</v>
      </c>
      <c r="E198" s="12">
        <v>6.66</v>
      </c>
      <c r="F198" s="11">
        <v>8.71</v>
      </c>
      <c r="G198" s="12">
        <v>103</v>
      </c>
      <c r="H198" s="12">
        <v>6.84</v>
      </c>
      <c r="I198" s="10">
        <v>342</v>
      </c>
      <c r="J198" s="16" t="s">
        <v>1276</v>
      </c>
      <c r="K198" s="87"/>
    </row>
    <row r="199" spans="1:11" ht="15">
      <c r="A199" s="22"/>
      <c r="B199" s="16" t="s">
        <v>1244</v>
      </c>
      <c r="C199" s="198">
        <v>120</v>
      </c>
      <c r="D199" s="11">
        <v>2.352</v>
      </c>
      <c r="E199" s="11">
        <v>7.992000000000001</v>
      </c>
      <c r="F199" s="11">
        <v>10.452000000000002</v>
      </c>
      <c r="G199" s="21">
        <v>123.6</v>
      </c>
      <c r="H199" s="11">
        <v>8.208</v>
      </c>
      <c r="I199" s="10">
        <v>342</v>
      </c>
      <c r="J199" s="16" t="s">
        <v>1276</v>
      </c>
      <c r="K199" s="87"/>
    </row>
    <row r="200" spans="1:11" ht="15">
      <c r="A200" s="22"/>
      <c r="B200" s="16" t="s">
        <v>1244</v>
      </c>
      <c r="C200" s="198">
        <v>150</v>
      </c>
      <c r="D200" s="11">
        <v>2.94</v>
      </c>
      <c r="E200" s="11">
        <v>9.99</v>
      </c>
      <c r="F200" s="11">
        <v>13.065</v>
      </c>
      <c r="G200" s="21">
        <v>154.5</v>
      </c>
      <c r="H200" s="12">
        <v>10.26</v>
      </c>
      <c r="I200" s="10">
        <v>342</v>
      </c>
      <c r="J200" s="16" t="s">
        <v>1276</v>
      </c>
      <c r="K200" s="87"/>
    </row>
    <row r="201" spans="1:11" ht="15">
      <c r="A201" s="5" t="s">
        <v>1277</v>
      </c>
      <c r="B201" s="16" t="s">
        <v>1278</v>
      </c>
      <c r="C201" s="198">
        <v>100</v>
      </c>
      <c r="D201" s="12">
        <v>1.65</v>
      </c>
      <c r="E201" s="12">
        <v>4.04</v>
      </c>
      <c r="F201" s="11">
        <v>9.55</v>
      </c>
      <c r="G201" s="12">
        <v>811</v>
      </c>
      <c r="H201" s="12">
        <v>7.31</v>
      </c>
      <c r="I201" s="10">
        <v>343</v>
      </c>
      <c r="J201" s="16" t="s">
        <v>1245</v>
      </c>
      <c r="K201" s="87"/>
    </row>
    <row r="202" spans="1:11" ht="15">
      <c r="A202" s="5"/>
      <c r="B202" s="16" t="s">
        <v>1278</v>
      </c>
      <c r="C202" s="198">
        <v>120</v>
      </c>
      <c r="D202" s="50" t="s">
        <v>1279</v>
      </c>
      <c r="E202" s="50" t="s">
        <v>1280</v>
      </c>
      <c r="F202" s="50" t="s">
        <v>1281</v>
      </c>
      <c r="G202" s="50" t="s">
        <v>1282</v>
      </c>
      <c r="H202" s="50" t="s">
        <v>1283</v>
      </c>
      <c r="I202" s="10">
        <v>343</v>
      </c>
      <c r="J202" s="16" t="s">
        <v>1246</v>
      </c>
      <c r="K202" s="87"/>
    </row>
    <row r="203" spans="1:11" ht="15">
      <c r="A203" s="22"/>
      <c r="B203" s="16" t="s">
        <v>1278</v>
      </c>
      <c r="C203" s="198">
        <v>150</v>
      </c>
      <c r="D203" s="50" t="s">
        <v>1284</v>
      </c>
      <c r="E203" s="50" t="s">
        <v>1285</v>
      </c>
      <c r="F203" s="50" t="s">
        <v>1286</v>
      </c>
      <c r="G203" s="50" t="s">
        <v>1287</v>
      </c>
      <c r="H203" s="50" t="s">
        <v>1288</v>
      </c>
      <c r="I203" s="10">
        <v>343</v>
      </c>
      <c r="J203" s="16" t="s">
        <v>1247</v>
      </c>
      <c r="K203" s="87"/>
    </row>
    <row r="204" spans="1:11" ht="15">
      <c r="A204" s="22"/>
      <c r="B204" s="16" t="s">
        <v>1278</v>
      </c>
      <c r="C204" s="198">
        <v>100</v>
      </c>
      <c r="D204" s="12">
        <v>1.79</v>
      </c>
      <c r="E204" s="11">
        <v>4.3</v>
      </c>
      <c r="F204" s="11">
        <v>9.48</v>
      </c>
      <c r="G204" s="12">
        <v>84</v>
      </c>
      <c r="H204" s="12">
        <v>7.72</v>
      </c>
      <c r="I204" s="10">
        <v>343</v>
      </c>
      <c r="J204" s="16" t="s">
        <v>1248</v>
      </c>
      <c r="K204" s="87"/>
    </row>
    <row r="205" spans="1:11" ht="15">
      <c r="A205" s="22"/>
      <c r="B205" s="16" t="s">
        <v>1278</v>
      </c>
      <c r="C205" s="198">
        <v>120</v>
      </c>
      <c r="D205" s="11">
        <v>2.1479999999999997</v>
      </c>
      <c r="E205" s="11">
        <v>5.16</v>
      </c>
      <c r="F205" s="11">
        <v>11.376000000000001</v>
      </c>
      <c r="G205" s="21">
        <v>100.8</v>
      </c>
      <c r="H205" s="11">
        <v>9.264</v>
      </c>
      <c r="I205" s="10">
        <v>343</v>
      </c>
      <c r="J205" s="16" t="s">
        <v>1249</v>
      </c>
      <c r="K205" s="87"/>
    </row>
    <row r="206" spans="1:11" ht="15">
      <c r="A206" s="22"/>
      <c r="B206" s="16" t="s">
        <v>1278</v>
      </c>
      <c r="C206" s="198">
        <v>150</v>
      </c>
      <c r="D206" s="11">
        <v>2.685</v>
      </c>
      <c r="E206" s="11">
        <v>6.45</v>
      </c>
      <c r="F206" s="11">
        <v>14.22</v>
      </c>
      <c r="G206" s="21">
        <v>126</v>
      </c>
      <c r="H206" s="11">
        <v>11.58</v>
      </c>
      <c r="I206" s="10">
        <v>343</v>
      </c>
      <c r="J206" s="16" t="s">
        <v>1250</v>
      </c>
      <c r="K206" s="87"/>
    </row>
    <row r="207" spans="1:11" ht="15">
      <c r="A207" s="22"/>
      <c r="B207" s="16" t="s">
        <v>1278</v>
      </c>
      <c r="C207" s="198">
        <v>100</v>
      </c>
      <c r="D207" s="12">
        <v>1.85</v>
      </c>
      <c r="E207" s="12">
        <v>6.64</v>
      </c>
      <c r="F207" s="11">
        <v>9.22</v>
      </c>
      <c r="G207" s="12">
        <v>104</v>
      </c>
      <c r="H207" s="12">
        <v>7.73</v>
      </c>
      <c r="I207" s="10">
        <v>343</v>
      </c>
      <c r="J207" s="16" t="s">
        <v>1251</v>
      </c>
      <c r="K207" s="87"/>
    </row>
    <row r="208" spans="1:11" ht="15">
      <c r="A208" s="22"/>
      <c r="B208" s="16" t="s">
        <v>1278</v>
      </c>
      <c r="C208" s="198">
        <v>120</v>
      </c>
      <c r="D208" s="11">
        <v>2.22</v>
      </c>
      <c r="E208" s="11">
        <v>7.968</v>
      </c>
      <c r="F208" s="11">
        <v>11.064</v>
      </c>
      <c r="G208" s="21">
        <v>124.8</v>
      </c>
      <c r="H208" s="11">
        <v>9.276000000000002</v>
      </c>
      <c r="I208" s="10">
        <v>343</v>
      </c>
      <c r="J208" s="16" t="s">
        <v>1252</v>
      </c>
      <c r="K208" s="87"/>
    </row>
    <row r="209" spans="1:11" ht="15">
      <c r="A209" s="22"/>
      <c r="B209" s="16" t="s">
        <v>1278</v>
      </c>
      <c r="C209" s="198">
        <v>150</v>
      </c>
      <c r="D209" s="11">
        <v>2.775</v>
      </c>
      <c r="E209" s="11">
        <v>9.96</v>
      </c>
      <c r="F209" s="11">
        <v>13.83</v>
      </c>
      <c r="G209" s="21">
        <v>156</v>
      </c>
      <c r="H209" s="11">
        <v>11.595</v>
      </c>
      <c r="I209" s="10">
        <v>343</v>
      </c>
      <c r="J209" s="16" t="s">
        <v>1253</v>
      </c>
      <c r="K209" s="87"/>
    </row>
    <row r="210" spans="1:11" ht="15">
      <c r="A210" s="22"/>
      <c r="B210" s="16" t="s">
        <v>1278</v>
      </c>
      <c r="C210" s="198">
        <v>100</v>
      </c>
      <c r="D210" s="12">
        <v>1.84</v>
      </c>
      <c r="E210" s="12">
        <v>4.08</v>
      </c>
      <c r="F210" s="11">
        <v>10.47</v>
      </c>
      <c r="G210" s="12">
        <v>86</v>
      </c>
      <c r="H210" s="12">
        <v>8.85</v>
      </c>
      <c r="I210" s="10">
        <v>343</v>
      </c>
      <c r="J210" s="16" t="s">
        <v>1254</v>
      </c>
      <c r="K210" s="87"/>
    </row>
    <row r="211" spans="1:11" ht="15">
      <c r="A211" s="22"/>
      <c r="B211" s="16" t="s">
        <v>1278</v>
      </c>
      <c r="C211" s="198">
        <v>120</v>
      </c>
      <c r="D211" s="11">
        <v>2.208</v>
      </c>
      <c r="E211" s="11">
        <v>4.896000000000001</v>
      </c>
      <c r="F211" s="11">
        <v>12.564</v>
      </c>
      <c r="G211" s="21">
        <v>103.2</v>
      </c>
      <c r="H211" s="11">
        <v>10.62</v>
      </c>
      <c r="I211" s="10">
        <v>343</v>
      </c>
      <c r="J211" s="16" t="s">
        <v>1255</v>
      </c>
      <c r="K211" s="87"/>
    </row>
    <row r="212" spans="1:11" ht="15">
      <c r="A212" s="22"/>
      <c r="B212" s="16" t="s">
        <v>1278</v>
      </c>
      <c r="C212" s="198">
        <v>150</v>
      </c>
      <c r="D212" s="11">
        <v>2.76</v>
      </c>
      <c r="E212" s="11">
        <v>6.12</v>
      </c>
      <c r="F212" s="11">
        <v>15.705</v>
      </c>
      <c r="G212" s="21">
        <v>129</v>
      </c>
      <c r="H212" s="11">
        <v>13.275</v>
      </c>
      <c r="I212" s="10">
        <v>343</v>
      </c>
      <c r="J212" s="16" t="s">
        <v>1256</v>
      </c>
      <c r="K212" s="87"/>
    </row>
    <row r="213" spans="1:11" ht="15">
      <c r="A213" s="22"/>
      <c r="B213" s="16" t="s">
        <v>1278</v>
      </c>
      <c r="C213" s="198">
        <v>100</v>
      </c>
      <c r="D213" s="11">
        <v>1.91</v>
      </c>
      <c r="E213" s="12">
        <v>4.3</v>
      </c>
      <c r="F213" s="11">
        <v>9.9</v>
      </c>
      <c r="G213" s="12">
        <v>86</v>
      </c>
      <c r="H213" s="12">
        <v>8.58</v>
      </c>
      <c r="I213" s="10">
        <v>343</v>
      </c>
      <c r="J213" s="16" t="s">
        <v>1273</v>
      </c>
      <c r="K213" s="87"/>
    </row>
    <row r="214" spans="1:11" ht="15">
      <c r="A214" s="22"/>
      <c r="B214" s="16" t="s">
        <v>1278</v>
      </c>
      <c r="C214" s="198">
        <v>120</v>
      </c>
      <c r="D214" s="11">
        <v>2.292</v>
      </c>
      <c r="E214" s="11">
        <v>5.16</v>
      </c>
      <c r="F214" s="11">
        <v>11.88</v>
      </c>
      <c r="G214" s="21">
        <v>103.2</v>
      </c>
      <c r="H214" s="11">
        <v>10.296</v>
      </c>
      <c r="I214" s="10">
        <v>343</v>
      </c>
      <c r="J214" s="16" t="s">
        <v>1274</v>
      </c>
      <c r="K214" s="87"/>
    </row>
    <row r="215" spans="1:11" ht="15">
      <c r="A215" s="22"/>
      <c r="B215" s="16" t="s">
        <v>1278</v>
      </c>
      <c r="C215" s="198">
        <v>150</v>
      </c>
      <c r="D215" s="11">
        <v>2.865</v>
      </c>
      <c r="E215" s="11">
        <v>6.45</v>
      </c>
      <c r="F215" s="11">
        <v>14.85</v>
      </c>
      <c r="G215" s="21">
        <v>129</v>
      </c>
      <c r="H215" s="11">
        <v>12.87</v>
      </c>
      <c r="I215" s="10">
        <v>343</v>
      </c>
      <c r="J215" s="16" t="s">
        <v>1275</v>
      </c>
      <c r="K215" s="87"/>
    </row>
    <row r="216" spans="1:11" ht="15">
      <c r="A216" s="22"/>
      <c r="B216" s="16" t="s">
        <v>1278</v>
      </c>
      <c r="C216" s="198">
        <v>100</v>
      </c>
      <c r="D216" s="12">
        <v>1.96</v>
      </c>
      <c r="E216" s="12">
        <v>6.64</v>
      </c>
      <c r="F216" s="11">
        <v>9.65</v>
      </c>
      <c r="G216" s="12">
        <v>106</v>
      </c>
      <c r="H216" s="12">
        <v>8.59</v>
      </c>
      <c r="I216" s="10">
        <v>343</v>
      </c>
      <c r="J216" s="16" t="s">
        <v>1289</v>
      </c>
      <c r="K216" s="87"/>
    </row>
    <row r="217" spans="1:11" ht="15">
      <c r="A217" s="22"/>
      <c r="B217" s="16" t="s">
        <v>1278</v>
      </c>
      <c r="C217" s="198">
        <v>120</v>
      </c>
      <c r="D217" s="11">
        <v>2.352</v>
      </c>
      <c r="E217" s="11">
        <v>7.968</v>
      </c>
      <c r="F217" s="11">
        <v>11.58</v>
      </c>
      <c r="G217" s="21">
        <v>127.2</v>
      </c>
      <c r="H217" s="11">
        <v>10.308</v>
      </c>
      <c r="I217" s="10">
        <v>343</v>
      </c>
      <c r="J217" s="16" t="s">
        <v>1290</v>
      </c>
      <c r="K217" s="87"/>
    </row>
    <row r="218" spans="1:11" ht="15">
      <c r="A218" s="22"/>
      <c r="B218" s="16" t="s">
        <v>1278</v>
      </c>
      <c r="C218" s="198">
        <v>150</v>
      </c>
      <c r="D218" s="11">
        <v>2.94</v>
      </c>
      <c r="E218" s="11">
        <v>9.96</v>
      </c>
      <c r="F218" s="11">
        <v>14.475</v>
      </c>
      <c r="G218" s="21">
        <v>159</v>
      </c>
      <c r="H218" s="11">
        <v>12.885</v>
      </c>
      <c r="I218" s="10">
        <v>343</v>
      </c>
      <c r="J218" s="16" t="s">
        <v>1276</v>
      </c>
      <c r="K218" s="87"/>
    </row>
    <row r="219" spans="1:11" ht="15">
      <c r="A219" s="5" t="s">
        <v>1291</v>
      </c>
      <c r="B219" s="16" t="s">
        <v>1292</v>
      </c>
      <c r="C219" s="198">
        <v>100</v>
      </c>
      <c r="D219" s="12">
        <v>1.8</v>
      </c>
      <c r="E219" s="12">
        <v>4.05</v>
      </c>
      <c r="F219" s="11">
        <v>10.56</v>
      </c>
      <c r="G219" s="12">
        <v>86</v>
      </c>
      <c r="H219" s="12">
        <v>8.57</v>
      </c>
      <c r="I219" s="10">
        <v>344</v>
      </c>
      <c r="J219" s="16" t="s">
        <v>154</v>
      </c>
      <c r="K219" s="87"/>
    </row>
    <row r="220" spans="1:11" ht="15">
      <c r="A220" s="5"/>
      <c r="B220" s="16" t="s">
        <v>1292</v>
      </c>
      <c r="C220" s="198">
        <v>120</v>
      </c>
      <c r="D220" s="11">
        <v>2.16</v>
      </c>
      <c r="E220" s="11">
        <v>4.86</v>
      </c>
      <c r="F220" s="11">
        <v>12.672</v>
      </c>
      <c r="G220" s="21">
        <v>103.2</v>
      </c>
      <c r="H220" s="11">
        <v>10.283999999999999</v>
      </c>
      <c r="I220" s="10">
        <v>344</v>
      </c>
      <c r="J220" s="16" t="s">
        <v>153</v>
      </c>
      <c r="K220" s="87"/>
    </row>
    <row r="221" spans="1:11" ht="15">
      <c r="A221" s="22"/>
      <c r="B221" s="16" t="s">
        <v>1292</v>
      </c>
      <c r="C221" s="198">
        <v>150</v>
      </c>
      <c r="D221" s="11">
        <v>2.7</v>
      </c>
      <c r="E221" s="11">
        <v>6.075</v>
      </c>
      <c r="F221" s="11">
        <v>15.84</v>
      </c>
      <c r="G221" s="21">
        <v>129</v>
      </c>
      <c r="H221" s="11">
        <v>12.855</v>
      </c>
      <c r="I221" s="10">
        <v>344</v>
      </c>
      <c r="J221" s="16" t="s">
        <v>152</v>
      </c>
      <c r="K221" s="87"/>
    </row>
    <row r="222" spans="1:11" ht="15">
      <c r="A222" s="22"/>
      <c r="B222" s="16" t="s">
        <v>1292</v>
      </c>
      <c r="C222" s="198">
        <v>100</v>
      </c>
      <c r="D222" s="12">
        <v>1.87</v>
      </c>
      <c r="E222" s="12">
        <v>4.27</v>
      </c>
      <c r="F222" s="11">
        <v>9.99</v>
      </c>
      <c r="G222" s="12">
        <v>86</v>
      </c>
      <c r="H222" s="11">
        <v>8.3</v>
      </c>
      <c r="I222" s="10">
        <v>344</v>
      </c>
      <c r="J222" s="16" t="s">
        <v>1296</v>
      </c>
      <c r="K222" s="87"/>
    </row>
    <row r="223" spans="1:11" ht="15">
      <c r="A223" s="22"/>
      <c r="B223" s="16" t="s">
        <v>1292</v>
      </c>
      <c r="C223" s="198">
        <v>120</v>
      </c>
      <c r="D223" s="11">
        <v>2.244</v>
      </c>
      <c r="E223" s="11">
        <v>5.124</v>
      </c>
      <c r="F223" s="11">
        <v>11.988</v>
      </c>
      <c r="G223" s="21">
        <v>103.2</v>
      </c>
      <c r="H223" s="12">
        <v>9.96</v>
      </c>
      <c r="I223" s="10">
        <v>344</v>
      </c>
      <c r="J223" s="16" t="s">
        <v>1297</v>
      </c>
      <c r="K223" s="87"/>
    </row>
    <row r="224" spans="1:11" ht="15">
      <c r="A224" s="22"/>
      <c r="B224" s="16" t="s">
        <v>1292</v>
      </c>
      <c r="C224" s="198">
        <v>150</v>
      </c>
      <c r="D224" s="11">
        <v>2.805</v>
      </c>
      <c r="E224" s="11">
        <v>6.405</v>
      </c>
      <c r="F224" s="11">
        <v>14.985</v>
      </c>
      <c r="G224" s="21">
        <v>129</v>
      </c>
      <c r="H224" s="12">
        <v>12.45</v>
      </c>
      <c r="I224" s="10">
        <v>344</v>
      </c>
      <c r="J224" s="16" t="s">
        <v>1298</v>
      </c>
      <c r="K224" s="87"/>
    </row>
    <row r="225" spans="1:11" ht="15">
      <c r="A225" s="22"/>
      <c r="B225" s="16" t="s">
        <v>1292</v>
      </c>
      <c r="C225" s="198">
        <v>100</v>
      </c>
      <c r="D225" s="12">
        <v>1.92</v>
      </c>
      <c r="E225" s="12">
        <v>6.62</v>
      </c>
      <c r="F225" s="11">
        <v>9.74</v>
      </c>
      <c r="G225" s="12">
        <v>106</v>
      </c>
      <c r="H225" s="12">
        <v>8.3</v>
      </c>
      <c r="I225" s="10">
        <v>344</v>
      </c>
      <c r="J225" s="16" t="s">
        <v>1299</v>
      </c>
      <c r="K225" s="87"/>
    </row>
    <row r="226" spans="1:11" ht="15">
      <c r="A226" s="22"/>
      <c r="B226" s="16" t="s">
        <v>1292</v>
      </c>
      <c r="C226" s="198">
        <v>120</v>
      </c>
      <c r="D226" s="11">
        <v>2.304</v>
      </c>
      <c r="E226" s="11">
        <v>7.943999999999999</v>
      </c>
      <c r="F226" s="11">
        <v>11.688</v>
      </c>
      <c r="G226" s="21">
        <v>127.2</v>
      </c>
      <c r="H226" s="12">
        <v>9.96</v>
      </c>
      <c r="I226" s="10">
        <v>344</v>
      </c>
      <c r="J226" s="16" t="s">
        <v>1300</v>
      </c>
      <c r="K226" s="87"/>
    </row>
    <row r="227" spans="1:11" ht="15">
      <c r="A227" s="22"/>
      <c r="B227" s="16" t="s">
        <v>1292</v>
      </c>
      <c r="C227" s="198">
        <v>150</v>
      </c>
      <c r="D227" s="11">
        <v>2.88</v>
      </c>
      <c r="E227" s="11">
        <v>9.93</v>
      </c>
      <c r="F227" s="11">
        <v>14.61</v>
      </c>
      <c r="G227" s="21">
        <v>159</v>
      </c>
      <c r="H227" s="12">
        <v>12.45</v>
      </c>
      <c r="I227" s="10">
        <v>344</v>
      </c>
      <c r="J227" s="16" t="s">
        <v>1301</v>
      </c>
      <c r="K227" s="87"/>
    </row>
    <row r="228" spans="1:11" ht="15">
      <c r="A228" s="5" t="s">
        <v>1302</v>
      </c>
      <c r="B228" s="16" t="s">
        <v>1303</v>
      </c>
      <c r="C228" s="198">
        <v>100</v>
      </c>
      <c r="D228" s="12">
        <v>1.19</v>
      </c>
      <c r="E228" s="12">
        <v>2.97</v>
      </c>
      <c r="F228" s="11">
        <v>10.13</v>
      </c>
      <c r="G228" s="12">
        <v>72</v>
      </c>
      <c r="H228" s="12">
        <v>2.52</v>
      </c>
      <c r="I228" s="10">
        <v>345</v>
      </c>
      <c r="J228" s="37"/>
      <c r="K228" s="87"/>
    </row>
    <row r="229" spans="1:11" ht="15">
      <c r="A229" s="5"/>
      <c r="B229" s="16" t="s">
        <v>1303</v>
      </c>
      <c r="C229" s="198">
        <v>120</v>
      </c>
      <c r="D229" s="11">
        <v>1.428</v>
      </c>
      <c r="E229" s="11">
        <v>3.564</v>
      </c>
      <c r="F229" s="11">
        <v>12.156</v>
      </c>
      <c r="G229" s="21">
        <v>86.4</v>
      </c>
      <c r="H229" s="11">
        <v>3.024</v>
      </c>
      <c r="I229" s="10">
        <v>345</v>
      </c>
      <c r="J229" s="37"/>
      <c r="K229" s="87"/>
    </row>
    <row r="230" spans="1:11" ht="15">
      <c r="A230" s="22"/>
      <c r="B230" s="16" t="s">
        <v>1303</v>
      </c>
      <c r="C230" s="198">
        <v>150</v>
      </c>
      <c r="D230" s="11">
        <v>1.785</v>
      </c>
      <c r="E230" s="11">
        <v>4.455</v>
      </c>
      <c r="F230" s="11">
        <v>15.195</v>
      </c>
      <c r="G230" s="21">
        <v>108</v>
      </c>
      <c r="H230" s="12">
        <v>3.78</v>
      </c>
      <c r="I230" s="10">
        <v>345</v>
      </c>
      <c r="J230" s="37"/>
      <c r="K230" s="87"/>
    </row>
    <row r="231" spans="1:11" ht="15">
      <c r="A231" s="5" t="s">
        <v>1304</v>
      </c>
      <c r="B231" s="16" t="s">
        <v>1305</v>
      </c>
      <c r="C231" s="198">
        <v>100</v>
      </c>
      <c r="D231" s="12">
        <v>1.75</v>
      </c>
      <c r="E231" s="12">
        <v>1.22</v>
      </c>
      <c r="F231" s="11">
        <v>23.15</v>
      </c>
      <c r="G231" s="12">
        <v>111</v>
      </c>
      <c r="H231" s="11">
        <v>1.72</v>
      </c>
      <c r="I231" s="10">
        <v>346</v>
      </c>
      <c r="J231" s="16" t="s">
        <v>1296</v>
      </c>
      <c r="K231" s="87"/>
    </row>
    <row r="232" spans="1:11" ht="15">
      <c r="A232" s="5"/>
      <c r="B232" s="16" t="s">
        <v>1305</v>
      </c>
      <c r="C232" s="198">
        <v>120</v>
      </c>
      <c r="D232" s="11">
        <v>2.1</v>
      </c>
      <c r="E232" s="11">
        <v>1.464</v>
      </c>
      <c r="F232" s="11">
        <v>27.78</v>
      </c>
      <c r="G232" s="21">
        <v>133.2</v>
      </c>
      <c r="H232" s="11">
        <v>2.064</v>
      </c>
      <c r="I232" s="10">
        <v>346</v>
      </c>
      <c r="J232" s="16" t="s">
        <v>1297</v>
      </c>
      <c r="K232" s="87"/>
    </row>
    <row r="233" spans="1:11" ht="15">
      <c r="A233" s="22"/>
      <c r="B233" s="16" t="s">
        <v>1305</v>
      </c>
      <c r="C233" s="198">
        <v>150</v>
      </c>
      <c r="D233" s="11">
        <v>2.625</v>
      </c>
      <c r="E233" s="11">
        <v>1.83</v>
      </c>
      <c r="F233" s="11">
        <v>34.725</v>
      </c>
      <c r="G233" s="21">
        <v>166.5</v>
      </c>
      <c r="H233" s="12">
        <v>2.58</v>
      </c>
      <c r="I233" s="10">
        <v>346</v>
      </c>
      <c r="J233" s="16" t="s">
        <v>1298</v>
      </c>
      <c r="K233" s="87"/>
    </row>
    <row r="234" spans="1:11" ht="15">
      <c r="A234" s="22"/>
      <c r="B234" s="16" t="s">
        <v>1305</v>
      </c>
      <c r="C234" s="198">
        <v>100</v>
      </c>
      <c r="D234" s="12">
        <v>1.79</v>
      </c>
      <c r="E234" s="12">
        <v>2.85</v>
      </c>
      <c r="F234" s="11">
        <v>22.97</v>
      </c>
      <c r="G234" s="12">
        <v>125</v>
      </c>
      <c r="H234" s="12">
        <v>1.73</v>
      </c>
      <c r="I234" s="10">
        <v>346</v>
      </c>
      <c r="J234" s="16" t="s">
        <v>1299</v>
      </c>
      <c r="K234" s="87"/>
    </row>
    <row r="235" spans="1:11" ht="15">
      <c r="A235" s="22"/>
      <c r="B235" s="16" t="s">
        <v>1305</v>
      </c>
      <c r="C235" s="198">
        <v>120</v>
      </c>
      <c r="D235" s="11">
        <v>2.1479999999999997</v>
      </c>
      <c r="E235" s="11">
        <v>3.42</v>
      </c>
      <c r="F235" s="11">
        <v>27.564</v>
      </c>
      <c r="G235" s="21">
        <v>150</v>
      </c>
      <c r="H235" s="11">
        <v>2.076</v>
      </c>
      <c r="I235" s="10">
        <v>346</v>
      </c>
      <c r="J235" s="16" t="s">
        <v>1300</v>
      </c>
      <c r="K235" s="87"/>
    </row>
    <row r="236" spans="1:11" ht="15">
      <c r="A236" s="22"/>
      <c r="B236" s="16" t="s">
        <v>1305</v>
      </c>
      <c r="C236" s="198">
        <v>150</v>
      </c>
      <c r="D236" s="11">
        <v>2.685</v>
      </c>
      <c r="E236" s="11">
        <v>4.275</v>
      </c>
      <c r="F236" s="11">
        <v>34.455</v>
      </c>
      <c r="G236" s="21">
        <v>187.5</v>
      </c>
      <c r="H236" s="11">
        <v>2.595</v>
      </c>
      <c r="I236" s="10">
        <v>346</v>
      </c>
      <c r="J236" s="16" t="s">
        <v>1301</v>
      </c>
      <c r="K236" s="87"/>
    </row>
    <row r="237" spans="1:11" ht="15">
      <c r="A237" s="5" t="s">
        <v>1306</v>
      </c>
      <c r="B237" s="16" t="s">
        <v>1307</v>
      </c>
      <c r="C237" s="198">
        <v>90</v>
      </c>
      <c r="D237" s="12">
        <v>8.7</v>
      </c>
      <c r="E237" s="12">
        <v>5.67</v>
      </c>
      <c r="F237" s="11">
        <v>11.42</v>
      </c>
      <c r="G237" s="12">
        <v>131.51</v>
      </c>
      <c r="H237" s="12">
        <v>0</v>
      </c>
      <c r="I237" s="10">
        <v>317</v>
      </c>
      <c r="J237" s="37"/>
      <c r="K237" s="87"/>
    </row>
    <row r="238" spans="1:11" ht="15">
      <c r="A238" s="5"/>
      <c r="B238" s="16" t="s">
        <v>1307</v>
      </c>
      <c r="C238" s="198">
        <v>100</v>
      </c>
      <c r="D238" s="11">
        <v>11.6</v>
      </c>
      <c r="E238" s="11">
        <v>7.56</v>
      </c>
      <c r="F238" s="11">
        <v>15.23</v>
      </c>
      <c r="G238" s="11">
        <v>175.35</v>
      </c>
      <c r="H238" s="12">
        <v>0</v>
      </c>
      <c r="I238" s="10">
        <v>317</v>
      </c>
      <c r="J238" s="37"/>
      <c r="K238" s="87"/>
    </row>
    <row r="239" spans="2:11" ht="15">
      <c r="B239" s="16" t="s">
        <v>713</v>
      </c>
      <c r="C239" s="198" t="s">
        <v>711</v>
      </c>
      <c r="D239" s="12">
        <v>2.76</v>
      </c>
      <c r="E239" s="12">
        <v>3.82</v>
      </c>
      <c r="F239" s="12">
        <v>18.06</v>
      </c>
      <c r="G239" s="12">
        <v>117.69</v>
      </c>
      <c r="H239" s="12">
        <v>4.2</v>
      </c>
      <c r="I239" s="342" t="s">
        <v>151</v>
      </c>
      <c r="J239" s="37"/>
      <c r="K239" s="87"/>
    </row>
    <row r="240" spans="2:11" ht="15">
      <c r="B240" s="16" t="s">
        <v>713</v>
      </c>
      <c r="C240" s="198" t="s">
        <v>712</v>
      </c>
      <c r="D240" s="12">
        <v>1.84</v>
      </c>
      <c r="E240" s="12">
        <v>2.55</v>
      </c>
      <c r="F240" s="12">
        <v>12.04</v>
      </c>
      <c r="G240" s="12">
        <v>78</v>
      </c>
      <c r="H240" s="12">
        <v>2.79</v>
      </c>
      <c r="I240" s="342" t="s">
        <v>151</v>
      </c>
      <c r="J240" s="37"/>
      <c r="K240" s="87"/>
    </row>
    <row r="241" spans="2:11" ht="15">
      <c r="B241" s="16" t="s">
        <v>1646</v>
      </c>
      <c r="C241" s="198">
        <v>200</v>
      </c>
      <c r="D241" s="12">
        <v>3.98</v>
      </c>
      <c r="E241" s="12">
        <v>12.16</v>
      </c>
      <c r="F241" s="12">
        <v>21.49</v>
      </c>
      <c r="G241" s="12">
        <v>211.32</v>
      </c>
      <c r="H241" s="12">
        <v>34.75</v>
      </c>
      <c r="I241" s="10">
        <v>4.19</v>
      </c>
      <c r="J241" s="37"/>
      <c r="K241" s="87"/>
    </row>
    <row r="242" spans="2:11" ht="15">
      <c r="B242" s="16" t="s">
        <v>1646</v>
      </c>
      <c r="C242" s="198">
        <v>150</v>
      </c>
      <c r="D242" s="12">
        <v>2.99</v>
      </c>
      <c r="E242" s="12">
        <v>9.12</v>
      </c>
      <c r="F242" s="12">
        <v>16.12</v>
      </c>
      <c r="G242" s="12">
        <v>158.49</v>
      </c>
      <c r="H242" s="12">
        <v>26.06</v>
      </c>
      <c r="I242" s="10">
        <v>4.19</v>
      </c>
      <c r="J242" s="325"/>
      <c r="K242" s="87"/>
    </row>
    <row r="243" spans="2:12" ht="15">
      <c r="B243" s="16" t="s">
        <v>1659</v>
      </c>
      <c r="C243" s="183">
        <v>150</v>
      </c>
      <c r="D243" s="10">
        <v>3.62</v>
      </c>
      <c r="E243" s="10">
        <v>4.06</v>
      </c>
      <c r="F243" s="10">
        <v>14.39</v>
      </c>
      <c r="G243" s="10">
        <v>108.58</v>
      </c>
      <c r="H243" s="10">
        <v>22.26</v>
      </c>
      <c r="I243" s="342" t="s">
        <v>151</v>
      </c>
      <c r="J243" s="381" t="s">
        <v>1674</v>
      </c>
      <c r="K243" s="148"/>
      <c r="L243" s="148"/>
    </row>
    <row r="244" spans="2:12" ht="15">
      <c r="B244" s="16" t="s">
        <v>1660</v>
      </c>
      <c r="C244" s="354">
        <v>120</v>
      </c>
      <c r="D244" s="187">
        <v>2.9</v>
      </c>
      <c r="E244" s="187">
        <v>3.25</v>
      </c>
      <c r="F244" s="265">
        <v>11.51</v>
      </c>
      <c r="G244" s="265">
        <v>86.86</v>
      </c>
      <c r="H244" s="187">
        <v>26.71</v>
      </c>
      <c r="I244" s="342" t="s">
        <v>151</v>
      </c>
      <c r="J244" s="381" t="s">
        <v>1675</v>
      </c>
      <c r="K244" s="148"/>
      <c r="L244" s="148"/>
    </row>
    <row r="245" spans="2:12" ht="15">
      <c r="B245" s="16" t="s">
        <v>1661</v>
      </c>
      <c r="C245" s="355">
        <v>100</v>
      </c>
      <c r="D245" s="265">
        <v>2.41</v>
      </c>
      <c r="E245" s="265">
        <v>2.71</v>
      </c>
      <c r="F245" s="265">
        <v>9.59</v>
      </c>
      <c r="G245" s="265">
        <v>72.39</v>
      </c>
      <c r="H245" s="265">
        <v>14.84</v>
      </c>
      <c r="I245" s="342" t="s">
        <v>151</v>
      </c>
      <c r="J245" s="381" t="s">
        <v>1675</v>
      </c>
      <c r="K245" s="148"/>
      <c r="L245" s="148"/>
    </row>
    <row r="246" spans="2:10" ht="15">
      <c r="B246" s="16" t="s">
        <v>1676</v>
      </c>
      <c r="C246" s="198">
        <v>155</v>
      </c>
      <c r="D246" s="12">
        <v>2.76</v>
      </c>
      <c r="E246" s="12">
        <v>0</v>
      </c>
      <c r="F246" s="12">
        <v>18.06</v>
      </c>
      <c r="G246" s="12">
        <v>118</v>
      </c>
      <c r="H246" s="12">
        <v>4.2</v>
      </c>
      <c r="I246" s="12" t="s">
        <v>1679</v>
      </c>
      <c r="J246" s="37" t="s">
        <v>1678</v>
      </c>
    </row>
    <row r="247" spans="2:10" ht="15">
      <c r="B247" s="16" t="s">
        <v>1677</v>
      </c>
      <c r="C247" s="198">
        <v>103</v>
      </c>
      <c r="D247" s="12">
        <v>1.8</v>
      </c>
      <c r="E247" s="12">
        <v>0</v>
      </c>
      <c r="F247" s="12">
        <v>12</v>
      </c>
      <c r="G247" s="12">
        <v>78</v>
      </c>
      <c r="H247" s="12">
        <v>2.8</v>
      </c>
      <c r="I247" s="12" t="s">
        <v>1679</v>
      </c>
      <c r="J247" s="37" t="s">
        <v>1678</v>
      </c>
    </row>
    <row r="249" spans="4:11" ht="15">
      <c r="D249" s="430"/>
      <c r="E249" s="430"/>
      <c r="F249" s="356"/>
      <c r="G249" s="429"/>
      <c r="H249" s="429"/>
      <c r="I249" s="430"/>
      <c r="J249" s="430"/>
      <c r="K249" s="356"/>
    </row>
    <row r="250" spans="4:11" ht="15">
      <c r="D250" s="429"/>
      <c r="E250" s="429"/>
      <c r="F250" s="357"/>
      <c r="G250" s="429"/>
      <c r="H250" s="429"/>
      <c r="I250" s="429"/>
      <c r="J250" s="429"/>
      <c r="K250" s="357"/>
    </row>
    <row r="251" spans="4:11" ht="15">
      <c r="D251" s="429"/>
      <c r="E251" s="429"/>
      <c r="F251" s="357"/>
      <c r="G251" s="429"/>
      <c r="H251" s="429"/>
      <c r="I251" s="429"/>
      <c r="J251" s="429"/>
      <c r="K251" s="357"/>
    </row>
  </sheetData>
  <sheetProtection/>
  <mergeCells count="15">
    <mergeCell ref="I1:I2"/>
    <mergeCell ref="H1:H2"/>
    <mergeCell ref="A1:A2"/>
    <mergeCell ref="B1:B2"/>
    <mergeCell ref="C1:C2"/>
    <mergeCell ref="D1:G1"/>
    <mergeCell ref="G249:H249"/>
    <mergeCell ref="I249:J249"/>
    <mergeCell ref="D250:E250"/>
    <mergeCell ref="G250:H250"/>
    <mergeCell ref="I250:J250"/>
    <mergeCell ref="D251:E251"/>
    <mergeCell ref="G251:H251"/>
    <mergeCell ref="I251:J251"/>
    <mergeCell ref="D249:E2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1"/>
  <sheetViews>
    <sheetView zoomScalePageLayoutView="0" workbookViewId="0" topLeftCell="B1">
      <selection activeCell="B19" sqref="B19"/>
    </sheetView>
  </sheetViews>
  <sheetFormatPr defaultColWidth="10.375" defaultRowHeight="12.75"/>
  <cols>
    <col min="1" max="1" width="10.375" style="20" hidden="1" customWidth="1"/>
    <col min="2" max="2" width="55.375" style="88" customWidth="1"/>
    <col min="3" max="3" width="10.375" style="103" customWidth="1"/>
    <col min="4" max="9" width="10.375" style="88" customWidth="1"/>
    <col min="10" max="10" width="22.50390625" style="20" customWidth="1"/>
    <col min="11" max="16384" width="10.375" style="20" customWidth="1"/>
  </cols>
  <sheetData>
    <row r="1" spans="2:10" ht="15">
      <c r="B1" s="415" t="s">
        <v>60</v>
      </c>
      <c r="C1" s="421" t="s">
        <v>422</v>
      </c>
      <c r="D1" s="415" t="s">
        <v>423</v>
      </c>
      <c r="E1" s="415"/>
      <c r="F1" s="415"/>
      <c r="G1" s="415"/>
      <c r="H1" s="414" t="s">
        <v>424</v>
      </c>
      <c r="J1" s="416"/>
    </row>
    <row r="2" spans="2:10" ht="46.5">
      <c r="B2" s="415"/>
      <c r="C2" s="421"/>
      <c r="D2" s="59" t="s">
        <v>425</v>
      </c>
      <c r="E2" s="59" t="s">
        <v>426</v>
      </c>
      <c r="F2" s="59" t="s">
        <v>427</v>
      </c>
      <c r="G2" s="59" t="s">
        <v>428</v>
      </c>
      <c r="H2" s="414"/>
      <c r="J2" s="436"/>
    </row>
    <row r="3" spans="1:10" ht="15">
      <c r="A3" s="5" t="s">
        <v>642</v>
      </c>
      <c r="B3" s="66" t="s">
        <v>725</v>
      </c>
      <c r="C3" s="182">
        <v>155</v>
      </c>
      <c r="D3" s="25">
        <v>8.86</v>
      </c>
      <c r="E3" s="25">
        <v>5.98</v>
      </c>
      <c r="F3" s="25">
        <v>39.81</v>
      </c>
      <c r="G3" s="68">
        <v>248</v>
      </c>
      <c r="H3" s="7">
        <v>0</v>
      </c>
      <c r="I3" s="8">
        <v>165</v>
      </c>
      <c r="J3" s="207" t="s">
        <v>643</v>
      </c>
    </row>
    <row r="4" spans="1:10" ht="15">
      <c r="A4" s="5"/>
      <c r="B4" s="66" t="s">
        <v>725</v>
      </c>
      <c r="C4" s="182">
        <v>205</v>
      </c>
      <c r="D4" s="25">
        <v>11.79</v>
      </c>
      <c r="E4" s="25">
        <v>6.77</v>
      </c>
      <c r="F4" s="25">
        <v>53.06</v>
      </c>
      <c r="G4" s="68">
        <v>320</v>
      </c>
      <c r="H4" s="7">
        <v>0</v>
      </c>
      <c r="I4" s="8">
        <v>165</v>
      </c>
      <c r="J4" s="207" t="s">
        <v>643</v>
      </c>
    </row>
    <row r="5" spans="1:10" ht="15">
      <c r="A5" s="22"/>
      <c r="B5" s="66" t="s">
        <v>726</v>
      </c>
      <c r="C5" s="209">
        <v>155</v>
      </c>
      <c r="D5" s="25">
        <v>6.8</v>
      </c>
      <c r="E5" s="25">
        <v>5.61</v>
      </c>
      <c r="F5" s="25">
        <v>39.05</v>
      </c>
      <c r="G5" s="68">
        <v>234</v>
      </c>
      <c r="H5" s="7">
        <v>0</v>
      </c>
      <c r="I5" s="8">
        <v>165</v>
      </c>
      <c r="J5" s="207" t="s">
        <v>644</v>
      </c>
    </row>
    <row r="6" spans="1:10" ht="15">
      <c r="A6" s="22"/>
      <c r="B6" s="66" t="s">
        <v>726</v>
      </c>
      <c r="C6" s="209">
        <v>205</v>
      </c>
      <c r="D6" s="25">
        <v>9.06</v>
      </c>
      <c r="E6" s="25">
        <v>6.27</v>
      </c>
      <c r="F6" s="25">
        <v>52.04</v>
      </c>
      <c r="G6" s="68">
        <v>301</v>
      </c>
      <c r="H6" s="7">
        <v>0</v>
      </c>
      <c r="I6" s="8">
        <v>165</v>
      </c>
      <c r="J6" s="207" t="s">
        <v>644</v>
      </c>
    </row>
    <row r="7" spans="1:10" ht="15">
      <c r="A7" s="22"/>
      <c r="B7" s="66" t="s">
        <v>727</v>
      </c>
      <c r="C7" s="209">
        <v>155</v>
      </c>
      <c r="D7" s="25">
        <v>6.51</v>
      </c>
      <c r="E7" s="25">
        <v>4.35</v>
      </c>
      <c r="F7" s="25">
        <v>40.05</v>
      </c>
      <c r="G7" s="68">
        <v>225</v>
      </c>
      <c r="H7" s="7">
        <v>0</v>
      </c>
      <c r="I7" s="8">
        <v>165</v>
      </c>
      <c r="J7" s="207" t="s">
        <v>645</v>
      </c>
    </row>
    <row r="8" spans="1:10" ht="15">
      <c r="A8" s="22"/>
      <c r="B8" s="66" t="s">
        <v>727</v>
      </c>
      <c r="C8" s="209">
        <v>205</v>
      </c>
      <c r="D8" s="25">
        <v>8.61</v>
      </c>
      <c r="E8" s="25">
        <v>5.753225806451613</v>
      </c>
      <c r="F8" s="25">
        <v>52.96935483870967</v>
      </c>
      <c r="G8" s="68">
        <v>297.5806451612903</v>
      </c>
      <c r="H8" s="7">
        <v>0</v>
      </c>
      <c r="I8" s="8">
        <v>165</v>
      </c>
      <c r="J8" s="207" t="s">
        <v>645</v>
      </c>
    </row>
    <row r="9" spans="1:10" ht="15">
      <c r="A9" s="22"/>
      <c r="B9" s="66" t="s">
        <v>728</v>
      </c>
      <c r="C9" s="209">
        <v>155</v>
      </c>
      <c r="D9" s="25">
        <v>3.72</v>
      </c>
      <c r="E9" s="25">
        <v>4.16</v>
      </c>
      <c r="F9" s="25">
        <v>38.72</v>
      </c>
      <c r="G9" s="68">
        <v>207</v>
      </c>
      <c r="H9" s="7">
        <v>0</v>
      </c>
      <c r="I9" s="8">
        <v>165</v>
      </c>
      <c r="J9" s="207" t="s">
        <v>646</v>
      </c>
    </row>
    <row r="10" spans="1:10" ht="15">
      <c r="A10" s="22"/>
      <c r="B10" s="66" t="s">
        <v>728</v>
      </c>
      <c r="C10" s="209">
        <v>205</v>
      </c>
      <c r="D10" s="25">
        <v>4.94</v>
      </c>
      <c r="E10" s="25">
        <v>4.34</v>
      </c>
      <c r="F10" s="25">
        <v>51.56</v>
      </c>
      <c r="G10" s="68">
        <v>265</v>
      </c>
      <c r="H10" s="7">
        <v>0</v>
      </c>
      <c r="I10" s="8">
        <v>165</v>
      </c>
      <c r="J10" s="207" t="s">
        <v>646</v>
      </c>
    </row>
    <row r="11" spans="1:10" ht="15">
      <c r="A11" s="22"/>
      <c r="B11" s="66" t="s">
        <v>729</v>
      </c>
      <c r="C11" s="209">
        <v>155</v>
      </c>
      <c r="D11" s="25">
        <v>4.6</v>
      </c>
      <c r="E11" s="25">
        <v>4.18</v>
      </c>
      <c r="F11" s="25">
        <v>32.7</v>
      </c>
      <c r="G11" s="68">
        <v>187</v>
      </c>
      <c r="H11" s="68">
        <v>0</v>
      </c>
      <c r="I11" s="8">
        <v>165</v>
      </c>
      <c r="J11" s="207" t="s">
        <v>647</v>
      </c>
    </row>
    <row r="12" spans="1:10" ht="15">
      <c r="A12" s="22"/>
      <c r="B12" s="66" t="s">
        <v>729</v>
      </c>
      <c r="C12" s="209">
        <v>205</v>
      </c>
      <c r="D12" s="25">
        <v>6.11</v>
      </c>
      <c r="E12" s="25">
        <v>4.36</v>
      </c>
      <c r="F12" s="25">
        <v>43.53</v>
      </c>
      <c r="G12" s="68">
        <v>238</v>
      </c>
      <c r="H12" s="68">
        <v>0</v>
      </c>
      <c r="I12" s="8">
        <v>165</v>
      </c>
      <c r="J12" s="207" t="s">
        <v>647</v>
      </c>
    </row>
    <row r="13" spans="1:10" ht="15">
      <c r="A13" s="22"/>
      <c r="B13" s="66" t="s">
        <v>730</v>
      </c>
      <c r="C13" s="209">
        <v>155</v>
      </c>
      <c r="D13" s="25">
        <v>4.94</v>
      </c>
      <c r="E13" s="25">
        <v>4.28</v>
      </c>
      <c r="F13" s="25">
        <v>31.86</v>
      </c>
      <c r="G13" s="68">
        <v>186</v>
      </c>
      <c r="H13" s="68">
        <v>0</v>
      </c>
      <c r="I13" s="8">
        <v>165</v>
      </c>
      <c r="J13" s="207" t="s">
        <v>648</v>
      </c>
    </row>
    <row r="14" spans="1:10" ht="15">
      <c r="A14" s="22"/>
      <c r="B14" s="66" t="s">
        <v>730</v>
      </c>
      <c r="C14" s="209">
        <v>205</v>
      </c>
      <c r="D14" s="25">
        <v>6.57</v>
      </c>
      <c r="E14" s="25">
        <v>4.49</v>
      </c>
      <c r="F14" s="25">
        <v>42.42</v>
      </c>
      <c r="G14" s="68">
        <v>236</v>
      </c>
      <c r="H14" s="68">
        <v>0</v>
      </c>
      <c r="I14" s="8">
        <v>165</v>
      </c>
      <c r="J14" s="207" t="s">
        <v>648</v>
      </c>
    </row>
    <row r="15" spans="1:10" ht="15">
      <c r="A15" s="22"/>
      <c r="B15" s="66" t="s">
        <v>725</v>
      </c>
      <c r="C15" s="209">
        <v>155</v>
      </c>
      <c r="D15" s="25">
        <v>8.82</v>
      </c>
      <c r="E15" s="25">
        <v>2.36</v>
      </c>
      <c r="F15" s="25">
        <v>44.63</v>
      </c>
      <c r="G15" s="68">
        <v>235</v>
      </c>
      <c r="H15" s="68">
        <v>0</v>
      </c>
      <c r="I15" s="8">
        <v>165</v>
      </c>
      <c r="J15" s="207" t="s">
        <v>649</v>
      </c>
    </row>
    <row r="16" spans="1:10" ht="15">
      <c r="A16" s="22"/>
      <c r="B16" s="66" t="s">
        <v>725</v>
      </c>
      <c r="C16" s="209">
        <v>205</v>
      </c>
      <c r="D16" s="25">
        <v>11.76</v>
      </c>
      <c r="E16" s="25">
        <v>3.14</v>
      </c>
      <c r="F16" s="25">
        <v>57.88</v>
      </c>
      <c r="G16" s="68">
        <v>307</v>
      </c>
      <c r="H16" s="68">
        <v>0</v>
      </c>
      <c r="I16" s="8">
        <v>165</v>
      </c>
      <c r="J16" s="207" t="s">
        <v>649</v>
      </c>
    </row>
    <row r="17" spans="1:10" ht="15">
      <c r="A17" s="22"/>
      <c r="B17" s="66" t="s">
        <v>726</v>
      </c>
      <c r="C17" s="209">
        <v>155</v>
      </c>
      <c r="D17" s="25">
        <v>6.76</v>
      </c>
      <c r="E17" s="25">
        <v>1.98</v>
      </c>
      <c r="F17" s="25">
        <v>2.16</v>
      </c>
      <c r="G17" s="68">
        <v>220</v>
      </c>
      <c r="H17" s="68">
        <v>0</v>
      </c>
      <c r="I17" s="8">
        <v>165</v>
      </c>
      <c r="J17" s="207" t="s">
        <v>650</v>
      </c>
    </row>
    <row r="18" spans="1:10" ht="15">
      <c r="A18" s="22"/>
      <c r="B18" s="66" t="s">
        <v>726</v>
      </c>
      <c r="C18" s="209">
        <v>205</v>
      </c>
      <c r="D18" s="25">
        <v>9.02</v>
      </c>
      <c r="E18" s="25">
        <v>2.64</v>
      </c>
      <c r="F18" s="25">
        <v>56.87</v>
      </c>
      <c r="G18" s="68">
        <v>287</v>
      </c>
      <c r="H18" s="68">
        <v>0</v>
      </c>
      <c r="I18" s="8">
        <v>165</v>
      </c>
      <c r="J18" s="207" t="s">
        <v>650</v>
      </c>
    </row>
    <row r="19" spans="1:10" ht="15">
      <c r="A19" s="22"/>
      <c r="B19" s="66" t="s">
        <v>727</v>
      </c>
      <c r="C19" s="209">
        <v>155</v>
      </c>
      <c r="D19" s="25">
        <v>6.47</v>
      </c>
      <c r="E19" s="25">
        <v>0.72</v>
      </c>
      <c r="F19" s="25">
        <v>44.87</v>
      </c>
      <c r="G19" s="68">
        <v>212</v>
      </c>
      <c r="H19" s="68">
        <v>0</v>
      </c>
      <c r="I19" s="8">
        <v>165</v>
      </c>
      <c r="J19" s="207" t="s">
        <v>651</v>
      </c>
    </row>
    <row r="20" spans="1:10" ht="15">
      <c r="A20" s="22"/>
      <c r="B20" s="66" t="s">
        <v>727</v>
      </c>
      <c r="C20" s="209">
        <v>205</v>
      </c>
      <c r="D20" s="25">
        <v>8.557096774193548</v>
      </c>
      <c r="E20" s="25">
        <v>0.9522580645161289</v>
      </c>
      <c r="F20" s="25">
        <v>59.344193548387096</v>
      </c>
      <c r="G20" s="68">
        <v>280.38709677419354</v>
      </c>
      <c r="H20" s="68">
        <v>0</v>
      </c>
      <c r="I20" s="8">
        <v>165</v>
      </c>
      <c r="J20" s="207" t="s">
        <v>651</v>
      </c>
    </row>
    <row r="21" spans="1:10" ht="15">
      <c r="A21" s="22"/>
      <c r="B21" s="66" t="s">
        <v>728</v>
      </c>
      <c r="C21" s="209">
        <v>155</v>
      </c>
      <c r="D21" s="25">
        <v>3.68</v>
      </c>
      <c r="E21" s="25">
        <v>0.54</v>
      </c>
      <c r="F21" s="25">
        <v>43.55</v>
      </c>
      <c r="G21" s="68">
        <v>194</v>
      </c>
      <c r="H21" s="68">
        <v>0</v>
      </c>
      <c r="I21" s="8">
        <v>165</v>
      </c>
      <c r="J21" s="207" t="s">
        <v>652</v>
      </c>
    </row>
    <row r="22" spans="1:10" ht="15">
      <c r="A22" s="22"/>
      <c r="B22" s="66" t="s">
        <v>728</v>
      </c>
      <c r="C22" s="209">
        <v>205</v>
      </c>
      <c r="D22" s="25">
        <v>4.9</v>
      </c>
      <c r="E22" s="25">
        <v>0.71</v>
      </c>
      <c r="F22" s="25">
        <v>56.39</v>
      </c>
      <c r="G22" s="68">
        <v>252</v>
      </c>
      <c r="H22" s="68">
        <v>0</v>
      </c>
      <c r="I22" s="8">
        <v>165</v>
      </c>
      <c r="J22" s="207" t="s">
        <v>652</v>
      </c>
    </row>
    <row r="23" spans="1:10" ht="15">
      <c r="A23" s="22"/>
      <c r="B23" s="66" t="s">
        <v>729</v>
      </c>
      <c r="C23" s="209">
        <v>155</v>
      </c>
      <c r="D23" s="25">
        <v>4.56</v>
      </c>
      <c r="E23" s="25">
        <v>0.55</v>
      </c>
      <c r="F23" s="25">
        <v>37.52</v>
      </c>
      <c r="G23" s="68">
        <v>173</v>
      </c>
      <c r="H23" s="68">
        <v>0</v>
      </c>
      <c r="I23" s="8">
        <v>165</v>
      </c>
      <c r="J23" s="207" t="s">
        <v>653</v>
      </c>
    </row>
    <row r="24" spans="1:10" ht="15">
      <c r="A24" s="22"/>
      <c r="B24" s="66" t="s">
        <v>729</v>
      </c>
      <c r="C24" s="209">
        <v>205</v>
      </c>
      <c r="D24" s="25">
        <v>6.07</v>
      </c>
      <c r="E24" s="25">
        <v>0.73</v>
      </c>
      <c r="F24" s="25">
        <v>48.36</v>
      </c>
      <c r="G24" s="68">
        <v>224</v>
      </c>
      <c r="H24" s="68">
        <v>0</v>
      </c>
      <c r="I24" s="8">
        <v>165</v>
      </c>
      <c r="J24" s="207" t="s">
        <v>653</v>
      </c>
    </row>
    <row r="25" spans="1:10" ht="15">
      <c r="A25" s="22"/>
      <c r="B25" s="66" t="s">
        <v>730</v>
      </c>
      <c r="C25" s="209">
        <v>155</v>
      </c>
      <c r="D25" s="25">
        <v>4.9</v>
      </c>
      <c r="E25" s="25">
        <v>0.65</v>
      </c>
      <c r="F25" s="25">
        <v>36.69</v>
      </c>
      <c r="G25" s="68">
        <v>172</v>
      </c>
      <c r="H25" s="68">
        <v>0</v>
      </c>
      <c r="I25" s="8">
        <v>165</v>
      </c>
      <c r="J25" s="207" t="s">
        <v>654</v>
      </c>
    </row>
    <row r="26" spans="1:10" ht="15">
      <c r="A26" s="22"/>
      <c r="B26" s="66" t="s">
        <v>730</v>
      </c>
      <c r="C26" s="209">
        <v>205</v>
      </c>
      <c r="D26" s="25">
        <v>6.53</v>
      </c>
      <c r="E26" s="25">
        <v>0.87</v>
      </c>
      <c r="F26" s="25">
        <v>47.25</v>
      </c>
      <c r="G26" s="68">
        <v>223</v>
      </c>
      <c r="H26" s="68">
        <v>0</v>
      </c>
      <c r="I26" s="8">
        <v>165</v>
      </c>
      <c r="J26" s="207" t="s">
        <v>654</v>
      </c>
    </row>
    <row r="27" spans="1:10" ht="15">
      <c r="A27" s="22"/>
      <c r="B27" s="66" t="s">
        <v>725</v>
      </c>
      <c r="C27" s="182">
        <v>160</v>
      </c>
      <c r="D27" s="7">
        <v>8.86</v>
      </c>
      <c r="E27" s="7">
        <v>5.98</v>
      </c>
      <c r="F27" s="7">
        <v>44.7</v>
      </c>
      <c r="G27" s="7">
        <v>268</v>
      </c>
      <c r="H27" s="68">
        <v>0</v>
      </c>
      <c r="I27" s="8">
        <v>165</v>
      </c>
      <c r="J27" s="207" t="s">
        <v>655</v>
      </c>
    </row>
    <row r="28" spans="1:10" ht="15">
      <c r="A28" s="22"/>
      <c r="B28" s="66" t="s">
        <v>725</v>
      </c>
      <c r="C28" s="182">
        <v>210</v>
      </c>
      <c r="D28" s="7">
        <v>11.79</v>
      </c>
      <c r="E28" s="7">
        <v>6.77</v>
      </c>
      <c r="F28" s="7">
        <v>57.95</v>
      </c>
      <c r="G28" s="7">
        <v>340</v>
      </c>
      <c r="H28" s="68">
        <v>0</v>
      </c>
      <c r="I28" s="8">
        <v>165</v>
      </c>
      <c r="J28" s="207" t="s">
        <v>655</v>
      </c>
    </row>
    <row r="29" spans="1:10" ht="15">
      <c r="A29" s="22"/>
      <c r="B29" s="66" t="s">
        <v>726</v>
      </c>
      <c r="C29" s="182">
        <v>160</v>
      </c>
      <c r="D29" s="25">
        <v>6.8</v>
      </c>
      <c r="E29" s="7">
        <v>5.61</v>
      </c>
      <c r="F29" s="7">
        <v>43.94</v>
      </c>
      <c r="G29" s="7">
        <v>253</v>
      </c>
      <c r="H29" s="68">
        <v>0</v>
      </c>
      <c r="I29" s="8">
        <v>165</v>
      </c>
      <c r="J29" s="207" t="s">
        <v>656</v>
      </c>
    </row>
    <row r="30" spans="1:10" ht="15">
      <c r="A30" s="22"/>
      <c r="B30" s="66" t="s">
        <v>726</v>
      </c>
      <c r="C30" s="182">
        <v>210</v>
      </c>
      <c r="D30" s="7">
        <v>9.06</v>
      </c>
      <c r="E30" s="7">
        <v>6.27</v>
      </c>
      <c r="F30" s="7">
        <v>56.93</v>
      </c>
      <c r="G30" s="7">
        <v>320</v>
      </c>
      <c r="H30" s="68">
        <v>0</v>
      </c>
      <c r="I30" s="8">
        <v>165</v>
      </c>
      <c r="J30" s="207" t="s">
        <v>656</v>
      </c>
    </row>
    <row r="31" spans="1:10" ht="15">
      <c r="A31" s="22"/>
      <c r="B31" s="66" t="s">
        <v>727</v>
      </c>
      <c r="C31" s="182">
        <v>160</v>
      </c>
      <c r="D31" s="7">
        <v>6.51</v>
      </c>
      <c r="E31" s="7">
        <v>4.35</v>
      </c>
      <c r="F31" s="7">
        <v>44.94</v>
      </c>
      <c r="G31" s="7">
        <v>245</v>
      </c>
      <c r="H31" s="68">
        <v>0</v>
      </c>
      <c r="I31" s="8">
        <v>165</v>
      </c>
      <c r="J31" s="207" t="s">
        <v>657</v>
      </c>
    </row>
    <row r="32" spans="1:10" ht="15">
      <c r="A32" s="22"/>
      <c r="B32" s="66" t="s">
        <v>727</v>
      </c>
      <c r="C32" s="182">
        <v>210</v>
      </c>
      <c r="D32" s="25">
        <v>8.544375</v>
      </c>
      <c r="E32" s="25">
        <v>5.709375</v>
      </c>
      <c r="F32" s="25">
        <v>58.98375</v>
      </c>
      <c r="G32" s="68">
        <v>321.5625</v>
      </c>
      <c r="H32" s="68">
        <v>0</v>
      </c>
      <c r="I32" s="8">
        <v>165</v>
      </c>
      <c r="J32" s="207" t="s">
        <v>657</v>
      </c>
    </row>
    <row r="33" spans="1:10" ht="15">
      <c r="A33" s="22"/>
      <c r="B33" s="66" t="s">
        <v>728</v>
      </c>
      <c r="C33" s="182">
        <v>160</v>
      </c>
      <c r="D33" s="7">
        <v>3.72</v>
      </c>
      <c r="E33" s="7">
        <v>4.16</v>
      </c>
      <c r="F33" s="7">
        <v>43.61</v>
      </c>
      <c r="G33" s="7">
        <v>227</v>
      </c>
      <c r="H33" s="68">
        <v>0</v>
      </c>
      <c r="I33" s="8">
        <v>165</v>
      </c>
      <c r="J33" s="207" t="s">
        <v>658</v>
      </c>
    </row>
    <row r="34" spans="1:10" ht="15">
      <c r="A34" s="22"/>
      <c r="B34" s="66" t="s">
        <v>728</v>
      </c>
      <c r="C34" s="182">
        <v>210</v>
      </c>
      <c r="D34" s="7">
        <v>4.94</v>
      </c>
      <c r="E34" s="7">
        <v>4.34</v>
      </c>
      <c r="F34" s="7">
        <v>56.45</v>
      </c>
      <c r="G34" s="7">
        <v>285</v>
      </c>
      <c r="H34" s="68">
        <v>0</v>
      </c>
      <c r="I34" s="8">
        <v>165</v>
      </c>
      <c r="J34" s="207" t="s">
        <v>658</v>
      </c>
    </row>
    <row r="35" spans="1:10" ht="15">
      <c r="A35" s="22"/>
      <c r="B35" s="66" t="s">
        <v>729</v>
      </c>
      <c r="C35" s="182">
        <v>160</v>
      </c>
      <c r="D35" s="25">
        <v>4.6</v>
      </c>
      <c r="E35" s="7">
        <v>4.18</v>
      </c>
      <c r="F35" s="7">
        <v>37.59</v>
      </c>
      <c r="G35" s="7">
        <v>206</v>
      </c>
      <c r="H35" s="68">
        <v>0</v>
      </c>
      <c r="I35" s="8">
        <v>165</v>
      </c>
      <c r="J35" s="207" t="s">
        <v>659</v>
      </c>
    </row>
    <row r="36" spans="1:10" ht="15">
      <c r="A36" s="22"/>
      <c r="B36" s="66" t="s">
        <v>729</v>
      </c>
      <c r="C36" s="182">
        <v>210</v>
      </c>
      <c r="D36" s="7">
        <v>6.11</v>
      </c>
      <c r="E36" s="7">
        <v>4.36</v>
      </c>
      <c r="F36" s="7">
        <v>48.42</v>
      </c>
      <c r="G36" s="7">
        <v>257</v>
      </c>
      <c r="H36" s="68">
        <v>0</v>
      </c>
      <c r="I36" s="8">
        <v>165</v>
      </c>
      <c r="J36" s="207" t="s">
        <v>659</v>
      </c>
    </row>
    <row r="37" spans="1:10" ht="15">
      <c r="A37" s="22"/>
      <c r="B37" s="66" t="s">
        <v>730</v>
      </c>
      <c r="C37" s="182">
        <v>160</v>
      </c>
      <c r="D37" s="7">
        <v>4.94</v>
      </c>
      <c r="E37" s="7">
        <v>4.28</v>
      </c>
      <c r="F37" s="7">
        <v>36.75</v>
      </c>
      <c r="G37" s="7">
        <v>205</v>
      </c>
      <c r="H37" s="68">
        <v>0</v>
      </c>
      <c r="I37" s="8">
        <v>165</v>
      </c>
      <c r="J37" s="207" t="s">
        <v>660</v>
      </c>
    </row>
    <row r="38" spans="1:10" ht="15">
      <c r="A38" s="22"/>
      <c r="B38" s="66" t="s">
        <v>730</v>
      </c>
      <c r="C38" s="182">
        <v>210</v>
      </c>
      <c r="D38" s="7">
        <v>6.57</v>
      </c>
      <c r="E38" s="7">
        <v>4.49</v>
      </c>
      <c r="F38" s="7">
        <v>47.31</v>
      </c>
      <c r="G38" s="7">
        <v>256</v>
      </c>
      <c r="H38" s="68">
        <v>0</v>
      </c>
      <c r="I38" s="8">
        <v>165</v>
      </c>
      <c r="J38" s="207" t="s">
        <v>660</v>
      </c>
    </row>
    <row r="39" spans="1:10" ht="15">
      <c r="A39" s="5" t="s">
        <v>661</v>
      </c>
      <c r="B39" s="66" t="s">
        <v>1402</v>
      </c>
      <c r="C39" s="182">
        <v>155</v>
      </c>
      <c r="D39" s="25">
        <v>7.9</v>
      </c>
      <c r="E39" s="25">
        <v>5.16</v>
      </c>
      <c r="F39" s="25">
        <v>35.39</v>
      </c>
      <c r="G39" s="68">
        <v>220</v>
      </c>
      <c r="H39" s="7">
        <v>0.6</v>
      </c>
      <c r="I39" s="8">
        <v>166</v>
      </c>
      <c r="J39" s="207" t="s">
        <v>643</v>
      </c>
    </row>
    <row r="40" spans="1:10" ht="15">
      <c r="A40" s="5"/>
      <c r="B40" s="66" t="s">
        <v>1402</v>
      </c>
      <c r="C40" s="182">
        <v>205</v>
      </c>
      <c r="D40" s="25">
        <v>10.97</v>
      </c>
      <c r="E40" s="25">
        <v>5.9</v>
      </c>
      <c r="F40" s="25">
        <v>49.13</v>
      </c>
      <c r="G40" s="68">
        <v>293</v>
      </c>
      <c r="H40" s="7">
        <v>0.75</v>
      </c>
      <c r="I40" s="8">
        <v>166</v>
      </c>
      <c r="J40" s="207" t="s">
        <v>643</v>
      </c>
    </row>
    <row r="41" spans="1:10" ht="15">
      <c r="A41" s="5"/>
      <c r="B41" s="66" t="s">
        <v>662</v>
      </c>
      <c r="C41" s="209">
        <v>155</v>
      </c>
      <c r="D41" s="25">
        <v>6.18</v>
      </c>
      <c r="E41" s="25">
        <v>4.88</v>
      </c>
      <c r="F41" s="25">
        <v>35</v>
      </c>
      <c r="G41" s="68">
        <v>209</v>
      </c>
      <c r="H41" s="7">
        <v>0.6</v>
      </c>
      <c r="I41" s="8">
        <v>166</v>
      </c>
      <c r="J41" s="207" t="s">
        <v>644</v>
      </c>
    </row>
    <row r="42" spans="1:10" ht="15">
      <c r="A42" s="5"/>
      <c r="B42" s="66" t="s">
        <v>662</v>
      </c>
      <c r="C42" s="209">
        <v>205</v>
      </c>
      <c r="D42" s="25">
        <v>8.5</v>
      </c>
      <c r="E42" s="25">
        <v>5.49</v>
      </c>
      <c r="F42" s="25">
        <v>48.21</v>
      </c>
      <c r="G42" s="68">
        <v>276</v>
      </c>
      <c r="H42" s="7">
        <v>0.75</v>
      </c>
      <c r="I42" s="8">
        <v>166</v>
      </c>
      <c r="J42" s="207" t="s">
        <v>644</v>
      </c>
    </row>
    <row r="43" spans="1:10" ht="15">
      <c r="A43" s="5"/>
      <c r="B43" s="66" t="s">
        <v>662</v>
      </c>
      <c r="C43" s="209">
        <v>155</v>
      </c>
      <c r="D43" s="25">
        <v>5.93</v>
      </c>
      <c r="E43" s="25">
        <v>3.89</v>
      </c>
      <c r="F43" s="25">
        <v>35.86</v>
      </c>
      <c r="G43" s="68">
        <v>202</v>
      </c>
      <c r="H43" s="7">
        <v>0.6</v>
      </c>
      <c r="I43" s="8">
        <v>166</v>
      </c>
      <c r="J43" s="207" t="s">
        <v>645</v>
      </c>
    </row>
    <row r="44" spans="1:10" ht="15">
      <c r="A44" s="5"/>
      <c r="B44" s="66" t="s">
        <v>662</v>
      </c>
      <c r="C44" s="209">
        <v>205</v>
      </c>
      <c r="D44" s="25">
        <v>6.85</v>
      </c>
      <c r="E44" s="25">
        <v>3.98</v>
      </c>
      <c r="F44" s="25">
        <v>41.48</v>
      </c>
      <c r="G44" s="68">
        <v>229</v>
      </c>
      <c r="H44" s="7">
        <v>0.75</v>
      </c>
      <c r="I44" s="8">
        <v>166</v>
      </c>
      <c r="J44" s="207" t="s">
        <v>645</v>
      </c>
    </row>
    <row r="45" spans="1:10" ht="15">
      <c r="A45" s="5"/>
      <c r="B45" s="66" t="s">
        <v>14</v>
      </c>
      <c r="C45" s="209">
        <v>155</v>
      </c>
      <c r="D45" s="25">
        <v>3.5</v>
      </c>
      <c r="E45" s="25">
        <v>0.44</v>
      </c>
      <c r="F45" s="25">
        <v>34.69</v>
      </c>
      <c r="G45" s="68">
        <v>186</v>
      </c>
      <c r="H45" s="7">
        <v>0.6</v>
      </c>
      <c r="I45" s="8">
        <v>166</v>
      </c>
      <c r="J45" s="207" t="s">
        <v>646</v>
      </c>
    </row>
    <row r="46" spans="1:10" ht="15">
      <c r="A46" s="5"/>
      <c r="B46" s="66" t="s">
        <v>14</v>
      </c>
      <c r="C46" s="209">
        <v>205</v>
      </c>
      <c r="D46" s="25">
        <v>4.8</v>
      </c>
      <c r="E46" s="25">
        <v>3.91</v>
      </c>
      <c r="F46" s="25">
        <v>47.81</v>
      </c>
      <c r="G46" s="68">
        <v>246</v>
      </c>
      <c r="H46" s="7">
        <v>0.75</v>
      </c>
      <c r="I46" s="8">
        <v>166</v>
      </c>
      <c r="J46" s="207" t="s">
        <v>646</v>
      </c>
    </row>
    <row r="47" spans="1:10" ht="15">
      <c r="A47" s="5"/>
      <c r="B47" s="66" t="s">
        <v>662</v>
      </c>
      <c r="C47" s="209">
        <v>155</v>
      </c>
      <c r="D47" s="25">
        <v>4.27</v>
      </c>
      <c r="E47" s="25">
        <v>3.75</v>
      </c>
      <c r="F47" s="25">
        <v>29.53</v>
      </c>
      <c r="G47" s="68">
        <v>169</v>
      </c>
      <c r="H47" s="7">
        <v>0.6</v>
      </c>
      <c r="I47" s="8">
        <v>166</v>
      </c>
      <c r="J47" s="207" t="s">
        <v>647</v>
      </c>
    </row>
    <row r="48" spans="1:10" ht="15">
      <c r="A48" s="5"/>
      <c r="B48" s="66" t="s">
        <v>662</v>
      </c>
      <c r="C48" s="209">
        <v>205</v>
      </c>
      <c r="D48" s="25">
        <v>5.85</v>
      </c>
      <c r="E48" s="25">
        <v>3.93</v>
      </c>
      <c r="F48" s="25">
        <v>40.67</v>
      </c>
      <c r="G48" s="68">
        <v>221</v>
      </c>
      <c r="H48" s="7">
        <v>0.75</v>
      </c>
      <c r="I48" s="8">
        <v>166</v>
      </c>
      <c r="J48" s="207" t="s">
        <v>647</v>
      </c>
    </row>
    <row r="49" spans="1:10" ht="15">
      <c r="A49" s="5"/>
      <c r="B49" s="66" t="s">
        <v>662</v>
      </c>
      <c r="C49" s="209">
        <v>155</v>
      </c>
      <c r="D49" s="25">
        <v>4.56</v>
      </c>
      <c r="E49" s="25">
        <v>3.83</v>
      </c>
      <c r="F49" s="25">
        <v>28.82</v>
      </c>
      <c r="G49" s="68">
        <v>168</v>
      </c>
      <c r="H49" s="7">
        <v>0.6</v>
      </c>
      <c r="I49" s="8">
        <v>166</v>
      </c>
      <c r="J49" s="207" t="s">
        <v>648</v>
      </c>
    </row>
    <row r="50" spans="1:10" ht="15">
      <c r="A50" s="5"/>
      <c r="B50" s="66" t="s">
        <v>662</v>
      </c>
      <c r="C50" s="209">
        <v>205</v>
      </c>
      <c r="D50" s="25">
        <v>6.27</v>
      </c>
      <c r="E50" s="25">
        <v>4.04</v>
      </c>
      <c r="F50" s="25">
        <v>39.68</v>
      </c>
      <c r="G50" s="68">
        <v>220</v>
      </c>
      <c r="H50" s="7">
        <v>0.75</v>
      </c>
      <c r="I50" s="8">
        <v>166</v>
      </c>
      <c r="J50" s="207" t="s">
        <v>648</v>
      </c>
    </row>
    <row r="51" spans="1:10" ht="15">
      <c r="A51" s="5" t="s">
        <v>663</v>
      </c>
      <c r="B51" s="66" t="s">
        <v>664</v>
      </c>
      <c r="C51" s="185" t="s">
        <v>570</v>
      </c>
      <c r="D51" s="8">
        <v>5.57</v>
      </c>
      <c r="E51" s="8">
        <v>9.43</v>
      </c>
      <c r="F51" s="8">
        <v>43.19</v>
      </c>
      <c r="G51" s="81">
        <v>280</v>
      </c>
      <c r="H51" s="82">
        <v>1.25</v>
      </c>
      <c r="I51" s="8">
        <v>167</v>
      </c>
      <c r="J51" s="343"/>
    </row>
    <row r="52" spans="1:10" ht="15">
      <c r="A52" s="5"/>
      <c r="B52" s="66" t="s">
        <v>664</v>
      </c>
      <c r="C52" s="185" t="s">
        <v>665</v>
      </c>
      <c r="D52" s="82">
        <v>7.43</v>
      </c>
      <c r="E52" s="82">
        <v>11.92</v>
      </c>
      <c r="F52" s="82">
        <v>57.47</v>
      </c>
      <c r="G52" s="81">
        <v>367</v>
      </c>
      <c r="H52" s="82">
        <v>1.71</v>
      </c>
      <c r="I52" s="8">
        <v>167</v>
      </c>
      <c r="J52" s="343"/>
    </row>
    <row r="53" spans="1:10" ht="15">
      <c r="A53" s="5" t="s">
        <v>666</v>
      </c>
      <c r="B53" s="66" t="s">
        <v>246</v>
      </c>
      <c r="C53" s="182">
        <v>155</v>
      </c>
      <c r="D53" s="25">
        <v>4.67</v>
      </c>
      <c r="E53" s="25">
        <v>4.86</v>
      </c>
      <c r="F53" s="25">
        <v>20.94</v>
      </c>
      <c r="G53" s="68">
        <v>146</v>
      </c>
      <c r="H53" s="7">
        <v>0</v>
      </c>
      <c r="I53" s="8">
        <v>168</v>
      </c>
      <c r="J53" s="207" t="s">
        <v>643</v>
      </c>
    </row>
    <row r="54" spans="1:10" ht="15">
      <c r="A54" s="5"/>
      <c r="B54" s="66" t="s">
        <v>246</v>
      </c>
      <c r="C54" s="182">
        <v>205</v>
      </c>
      <c r="D54" s="25">
        <v>6.21</v>
      </c>
      <c r="E54" s="25">
        <v>5.28</v>
      </c>
      <c r="F54" s="25">
        <v>27.9</v>
      </c>
      <c r="G54" s="68">
        <v>184</v>
      </c>
      <c r="H54" s="7">
        <v>0</v>
      </c>
      <c r="I54" s="8">
        <v>168</v>
      </c>
      <c r="J54" s="207" t="s">
        <v>643</v>
      </c>
    </row>
    <row r="55" spans="1:10" ht="15">
      <c r="A55" s="5"/>
      <c r="B55" s="66" t="s">
        <v>247</v>
      </c>
      <c r="C55" s="209">
        <v>155</v>
      </c>
      <c r="D55" s="25">
        <v>4.27</v>
      </c>
      <c r="E55" s="25">
        <v>4.86</v>
      </c>
      <c r="F55" s="25">
        <v>24.43</v>
      </c>
      <c r="G55" s="68">
        <v>159</v>
      </c>
      <c r="H55" s="7">
        <v>0</v>
      </c>
      <c r="I55" s="8">
        <v>168</v>
      </c>
      <c r="J55" s="207" t="s">
        <v>644</v>
      </c>
    </row>
    <row r="56" spans="1:10" ht="15">
      <c r="A56" s="5"/>
      <c r="B56" s="66" t="s">
        <v>247</v>
      </c>
      <c r="C56" s="209">
        <v>205</v>
      </c>
      <c r="D56" s="25">
        <v>5.67</v>
      </c>
      <c r="E56" s="25">
        <v>5.28</v>
      </c>
      <c r="F56" s="25">
        <v>32.55</v>
      </c>
      <c r="G56" s="68">
        <v>200</v>
      </c>
      <c r="H56" s="7">
        <v>0</v>
      </c>
      <c r="I56" s="8">
        <v>168</v>
      </c>
      <c r="J56" s="207" t="s">
        <v>644</v>
      </c>
    </row>
    <row r="57" spans="1:10" ht="15">
      <c r="A57" s="5"/>
      <c r="B57" s="66" t="s">
        <v>248</v>
      </c>
      <c r="C57" s="209">
        <v>155</v>
      </c>
      <c r="D57" s="25">
        <v>4.08</v>
      </c>
      <c r="E57" s="25">
        <v>4.08</v>
      </c>
      <c r="F57" s="25">
        <v>25.05</v>
      </c>
      <c r="G57" s="68">
        <v>153</v>
      </c>
      <c r="H57" s="7">
        <v>0</v>
      </c>
      <c r="I57" s="8">
        <v>168</v>
      </c>
      <c r="J57" s="207" t="s">
        <v>645</v>
      </c>
    </row>
    <row r="58" spans="1:10" ht="15">
      <c r="A58" s="5"/>
      <c r="B58" s="66" t="s">
        <v>248</v>
      </c>
      <c r="C58" s="209">
        <v>205</v>
      </c>
      <c r="D58" s="25">
        <v>5.43</v>
      </c>
      <c r="E58" s="25">
        <v>4.23</v>
      </c>
      <c r="F58" s="25">
        <v>33.38</v>
      </c>
      <c r="G58" s="68">
        <v>193</v>
      </c>
      <c r="H58" s="7">
        <v>0</v>
      </c>
      <c r="I58" s="8">
        <v>168</v>
      </c>
      <c r="J58" s="207" t="s">
        <v>645</v>
      </c>
    </row>
    <row r="59" spans="1:10" ht="15">
      <c r="A59" s="5"/>
      <c r="B59" s="66" t="s">
        <v>249</v>
      </c>
      <c r="C59" s="209">
        <v>155</v>
      </c>
      <c r="D59" s="25">
        <v>2.32</v>
      </c>
      <c r="E59" s="25">
        <v>3.96</v>
      </c>
      <c r="F59" s="25">
        <v>24.08</v>
      </c>
      <c r="G59" s="68">
        <v>141</v>
      </c>
      <c r="H59" s="7">
        <v>0</v>
      </c>
      <c r="I59" s="8">
        <v>168</v>
      </c>
      <c r="J59" s="207" t="s">
        <v>646</v>
      </c>
    </row>
    <row r="60" spans="1:10" ht="15">
      <c r="A60" s="5"/>
      <c r="B60" s="66" t="s">
        <v>249</v>
      </c>
      <c r="C60" s="209">
        <v>205</v>
      </c>
      <c r="D60" s="25">
        <v>3.09</v>
      </c>
      <c r="E60" s="25">
        <v>4.07</v>
      </c>
      <c r="F60" s="25">
        <v>32.09</v>
      </c>
      <c r="G60" s="68">
        <v>177</v>
      </c>
      <c r="H60" s="7">
        <v>0</v>
      </c>
      <c r="I60" s="8">
        <v>168</v>
      </c>
      <c r="J60" s="207" t="s">
        <v>646</v>
      </c>
    </row>
    <row r="61" spans="1:10" ht="15">
      <c r="A61" s="5"/>
      <c r="B61" s="66" t="s">
        <v>250</v>
      </c>
      <c r="C61" s="209">
        <v>155</v>
      </c>
      <c r="D61" s="25">
        <v>3.07</v>
      </c>
      <c r="E61" s="25">
        <v>3.99</v>
      </c>
      <c r="F61" s="25">
        <v>21.8</v>
      </c>
      <c r="G61" s="68">
        <v>135</v>
      </c>
      <c r="H61" s="7">
        <v>0</v>
      </c>
      <c r="I61" s="8">
        <v>168</v>
      </c>
      <c r="J61" s="207" t="s">
        <v>647</v>
      </c>
    </row>
    <row r="62" spans="1:10" ht="15">
      <c r="A62" s="5"/>
      <c r="B62" s="66" t="s">
        <v>250</v>
      </c>
      <c r="C62" s="209">
        <v>205</v>
      </c>
      <c r="D62" s="25">
        <v>4.09</v>
      </c>
      <c r="E62" s="25">
        <v>4.11</v>
      </c>
      <c r="F62" s="25">
        <v>29.04</v>
      </c>
      <c r="G62" s="68">
        <v>170</v>
      </c>
      <c r="H62" s="7">
        <v>0</v>
      </c>
      <c r="I62" s="8">
        <v>168</v>
      </c>
      <c r="J62" s="207" t="s">
        <v>647</v>
      </c>
    </row>
    <row r="63" spans="1:10" ht="15">
      <c r="A63" s="5"/>
      <c r="B63" s="66" t="s">
        <v>298</v>
      </c>
      <c r="C63" s="209">
        <v>155</v>
      </c>
      <c r="D63" s="25">
        <v>3.3</v>
      </c>
      <c r="E63" s="25">
        <v>4.06</v>
      </c>
      <c r="F63" s="25">
        <v>21.24</v>
      </c>
      <c r="G63" s="68">
        <v>135</v>
      </c>
      <c r="H63" s="7">
        <v>0</v>
      </c>
      <c r="I63" s="8">
        <v>168</v>
      </c>
      <c r="J63" s="207" t="s">
        <v>648</v>
      </c>
    </row>
    <row r="64" spans="1:10" ht="15">
      <c r="A64" s="5"/>
      <c r="B64" s="66" t="s">
        <v>298</v>
      </c>
      <c r="C64" s="209">
        <v>205</v>
      </c>
      <c r="D64" s="25">
        <v>4.39</v>
      </c>
      <c r="E64" s="25">
        <v>4.2</v>
      </c>
      <c r="F64" s="25">
        <v>28.3</v>
      </c>
      <c r="G64" s="68">
        <v>169</v>
      </c>
      <c r="H64" s="7">
        <v>0</v>
      </c>
      <c r="I64" s="8">
        <v>168</v>
      </c>
      <c r="J64" s="207" t="s">
        <v>648</v>
      </c>
    </row>
    <row r="65" spans="1:10" ht="15">
      <c r="A65" s="5"/>
      <c r="B65" s="66" t="s">
        <v>301</v>
      </c>
      <c r="C65" s="209">
        <v>155</v>
      </c>
      <c r="D65" s="25">
        <v>4.56</v>
      </c>
      <c r="E65" s="25">
        <v>5.91</v>
      </c>
      <c r="F65" s="25">
        <v>21.78</v>
      </c>
      <c r="G65" s="68">
        <v>159</v>
      </c>
      <c r="H65" s="7">
        <v>0</v>
      </c>
      <c r="I65" s="8">
        <v>168</v>
      </c>
      <c r="J65" s="207" t="s">
        <v>667</v>
      </c>
    </row>
    <row r="66" spans="1:10" ht="15">
      <c r="A66" s="5"/>
      <c r="B66" s="66" t="s">
        <v>301</v>
      </c>
      <c r="C66" s="209">
        <v>205</v>
      </c>
      <c r="D66" s="25">
        <v>6.07</v>
      </c>
      <c r="E66" s="25">
        <v>6.68</v>
      </c>
      <c r="F66" s="25">
        <v>29.02</v>
      </c>
      <c r="G66" s="68">
        <v>200</v>
      </c>
      <c r="H66" s="7">
        <v>0</v>
      </c>
      <c r="I66" s="8">
        <v>168</v>
      </c>
      <c r="J66" s="207" t="s">
        <v>667</v>
      </c>
    </row>
    <row r="67" spans="1:10" ht="15">
      <c r="A67" s="5"/>
      <c r="B67" s="66" t="s">
        <v>302</v>
      </c>
      <c r="C67" s="209">
        <v>155</v>
      </c>
      <c r="D67" s="25">
        <v>4.05</v>
      </c>
      <c r="E67" s="25">
        <v>5.69</v>
      </c>
      <c r="F67" s="25">
        <v>20.36</v>
      </c>
      <c r="G67" s="68">
        <v>149</v>
      </c>
      <c r="H67" s="7">
        <v>0</v>
      </c>
      <c r="I67" s="8">
        <v>168</v>
      </c>
      <c r="J67" s="207" t="s">
        <v>668</v>
      </c>
    </row>
    <row r="68" spans="1:10" ht="15">
      <c r="A68" s="5"/>
      <c r="B68" s="66" t="s">
        <v>302</v>
      </c>
      <c r="C68" s="209">
        <v>205</v>
      </c>
      <c r="D68" s="25">
        <v>5.39</v>
      </c>
      <c r="E68" s="25">
        <v>6.38</v>
      </c>
      <c r="F68" s="25">
        <v>27.13</v>
      </c>
      <c r="G68" s="68">
        <v>187</v>
      </c>
      <c r="H68" s="7">
        <v>0</v>
      </c>
      <c r="I68" s="8">
        <v>168</v>
      </c>
      <c r="J68" s="207" t="s">
        <v>668</v>
      </c>
    </row>
    <row r="69" spans="1:10" ht="15">
      <c r="A69" s="5"/>
      <c r="B69" s="66" t="s">
        <v>303</v>
      </c>
      <c r="C69" s="209">
        <v>155</v>
      </c>
      <c r="D69" s="25">
        <v>3.4</v>
      </c>
      <c r="E69" s="25">
        <v>3.96</v>
      </c>
      <c r="F69" s="25">
        <v>22.94</v>
      </c>
      <c r="G69" s="68">
        <v>141</v>
      </c>
      <c r="H69" s="7">
        <v>0</v>
      </c>
      <c r="I69" s="8">
        <v>168</v>
      </c>
      <c r="J69" s="207" t="s">
        <v>669</v>
      </c>
    </row>
    <row r="70" spans="1:10" ht="15">
      <c r="A70" s="5"/>
      <c r="B70" s="66" t="s">
        <v>303</v>
      </c>
      <c r="C70" s="209">
        <v>205</v>
      </c>
      <c r="D70" s="25">
        <v>4.52</v>
      </c>
      <c r="E70" s="25">
        <v>4.07</v>
      </c>
      <c r="F70" s="25">
        <v>30.57</v>
      </c>
      <c r="G70" s="68">
        <v>177</v>
      </c>
      <c r="H70" s="7">
        <v>0</v>
      </c>
      <c r="I70" s="8">
        <v>168</v>
      </c>
      <c r="J70" s="207" t="s">
        <v>669</v>
      </c>
    </row>
    <row r="71" spans="1:10" ht="15">
      <c r="A71" s="5"/>
      <c r="B71" s="66" t="s">
        <v>279</v>
      </c>
      <c r="C71" s="209">
        <v>155</v>
      </c>
      <c r="D71" s="25">
        <v>4.63</v>
      </c>
      <c r="E71" s="25">
        <v>1.24</v>
      </c>
      <c r="F71" s="25">
        <v>25.76</v>
      </c>
      <c r="G71" s="68">
        <v>133</v>
      </c>
      <c r="H71" s="7">
        <v>0</v>
      </c>
      <c r="I71" s="8">
        <v>168</v>
      </c>
      <c r="J71" s="207" t="s">
        <v>649</v>
      </c>
    </row>
    <row r="72" spans="1:10" ht="15">
      <c r="A72" s="5"/>
      <c r="B72" s="66" t="s">
        <v>279</v>
      </c>
      <c r="C72" s="209">
        <v>205</v>
      </c>
      <c r="D72" s="25">
        <v>6.17</v>
      </c>
      <c r="E72" s="25">
        <v>1.65</v>
      </c>
      <c r="F72" s="25">
        <v>32.72</v>
      </c>
      <c r="G72" s="68">
        <v>170</v>
      </c>
      <c r="H72" s="7">
        <v>0</v>
      </c>
      <c r="I72" s="8">
        <v>168</v>
      </c>
      <c r="J72" s="207" t="s">
        <v>649</v>
      </c>
    </row>
    <row r="73" spans="1:10" ht="15">
      <c r="A73" s="5"/>
      <c r="B73" s="66" t="s">
        <v>12</v>
      </c>
      <c r="C73" s="209">
        <v>155</v>
      </c>
      <c r="D73" s="25">
        <v>4.23</v>
      </c>
      <c r="E73" s="25">
        <v>1.24</v>
      </c>
      <c r="F73" s="25">
        <v>29.26</v>
      </c>
      <c r="G73" s="68">
        <v>145</v>
      </c>
      <c r="H73" s="7">
        <v>0</v>
      </c>
      <c r="I73" s="8">
        <v>168</v>
      </c>
      <c r="J73" s="207" t="s">
        <v>650</v>
      </c>
    </row>
    <row r="74" spans="1:10" ht="15">
      <c r="A74" s="5"/>
      <c r="B74" s="66" t="s">
        <v>12</v>
      </c>
      <c r="C74" s="209">
        <v>205</v>
      </c>
      <c r="D74" s="25">
        <v>5.64</v>
      </c>
      <c r="E74" s="25">
        <v>1.65</v>
      </c>
      <c r="F74" s="25">
        <v>37.38</v>
      </c>
      <c r="G74" s="68">
        <v>187</v>
      </c>
      <c r="H74" s="7">
        <v>0</v>
      </c>
      <c r="I74" s="8">
        <v>168</v>
      </c>
      <c r="J74" s="207" t="s">
        <v>650</v>
      </c>
    </row>
    <row r="75" spans="1:10" ht="15">
      <c r="A75" s="5"/>
      <c r="B75" s="66" t="s">
        <v>11</v>
      </c>
      <c r="C75" s="209">
        <v>155</v>
      </c>
      <c r="D75" s="25">
        <v>4.04</v>
      </c>
      <c r="E75" s="25">
        <v>0.45</v>
      </c>
      <c r="F75" s="25">
        <v>29.88</v>
      </c>
      <c r="G75" s="68">
        <v>140</v>
      </c>
      <c r="H75" s="7">
        <v>0</v>
      </c>
      <c r="I75" s="8">
        <v>168</v>
      </c>
      <c r="J75" s="207" t="s">
        <v>651</v>
      </c>
    </row>
    <row r="76" spans="1:10" ht="15">
      <c r="A76" s="5"/>
      <c r="B76" s="66" t="s">
        <v>11</v>
      </c>
      <c r="C76" s="209">
        <v>205</v>
      </c>
      <c r="D76" s="25">
        <v>5.39</v>
      </c>
      <c r="E76" s="25">
        <v>0.6</v>
      </c>
      <c r="F76" s="25">
        <v>38.21</v>
      </c>
      <c r="G76" s="68">
        <v>180</v>
      </c>
      <c r="H76" s="7">
        <v>0</v>
      </c>
      <c r="I76" s="8">
        <v>168</v>
      </c>
      <c r="J76" s="207" t="s">
        <v>651</v>
      </c>
    </row>
    <row r="77" spans="1:10" ht="15">
      <c r="A77" s="5"/>
      <c r="B77" s="66" t="s">
        <v>299</v>
      </c>
      <c r="C77" s="209">
        <v>155</v>
      </c>
      <c r="D77" s="25">
        <v>2.28</v>
      </c>
      <c r="E77" s="25">
        <v>0.33</v>
      </c>
      <c r="F77" s="25">
        <v>28.91</v>
      </c>
      <c r="G77" s="68">
        <v>128</v>
      </c>
      <c r="H77" s="7">
        <v>0</v>
      </c>
      <c r="I77" s="8">
        <v>168</v>
      </c>
      <c r="J77" s="207" t="s">
        <v>652</v>
      </c>
    </row>
    <row r="78" spans="1:10" ht="15">
      <c r="A78" s="5"/>
      <c r="B78" s="66" t="s">
        <v>299</v>
      </c>
      <c r="C78" s="209">
        <v>205</v>
      </c>
      <c r="D78" s="25">
        <v>3.05</v>
      </c>
      <c r="E78" s="25">
        <v>0.44</v>
      </c>
      <c r="F78" s="25">
        <v>36.92</v>
      </c>
      <c r="G78" s="68">
        <v>164</v>
      </c>
      <c r="H78" s="7">
        <v>0</v>
      </c>
      <c r="I78" s="8">
        <v>168</v>
      </c>
      <c r="J78" s="207" t="s">
        <v>652</v>
      </c>
    </row>
    <row r="79" spans="1:10" ht="15">
      <c r="A79" s="5"/>
      <c r="B79" s="66" t="s">
        <v>300</v>
      </c>
      <c r="C79" s="209">
        <v>155</v>
      </c>
      <c r="D79" s="25">
        <v>3.03</v>
      </c>
      <c r="E79" s="25">
        <v>0.37</v>
      </c>
      <c r="F79" s="25">
        <v>26.62</v>
      </c>
      <c r="G79" s="68">
        <v>122</v>
      </c>
      <c r="H79" s="7">
        <v>0</v>
      </c>
      <c r="I79" s="8">
        <v>168</v>
      </c>
      <c r="J79" s="207" t="s">
        <v>653</v>
      </c>
    </row>
    <row r="80" spans="1:10" ht="15">
      <c r="A80" s="5"/>
      <c r="B80" s="66" t="s">
        <v>300</v>
      </c>
      <c r="C80" s="209">
        <v>205</v>
      </c>
      <c r="D80" s="25">
        <v>4.05</v>
      </c>
      <c r="E80" s="25">
        <v>0.49</v>
      </c>
      <c r="F80" s="25">
        <v>33.87</v>
      </c>
      <c r="G80" s="68">
        <v>156</v>
      </c>
      <c r="H80" s="7">
        <v>0</v>
      </c>
      <c r="I80" s="8">
        <v>168</v>
      </c>
      <c r="J80" s="207" t="s">
        <v>653</v>
      </c>
    </row>
    <row r="81" spans="1:10" ht="15">
      <c r="A81" s="5"/>
      <c r="B81" s="66" t="s">
        <v>298</v>
      </c>
      <c r="C81" s="209">
        <v>155</v>
      </c>
      <c r="D81" s="25">
        <v>3.26</v>
      </c>
      <c r="E81" s="25">
        <v>0.43</v>
      </c>
      <c r="F81" s="25">
        <v>26.07</v>
      </c>
      <c r="G81" s="68">
        <v>121</v>
      </c>
      <c r="H81" s="7">
        <v>0</v>
      </c>
      <c r="I81" s="8">
        <v>168</v>
      </c>
      <c r="J81" s="207" t="s">
        <v>654</v>
      </c>
    </row>
    <row r="82" spans="1:10" ht="15">
      <c r="A82" s="5"/>
      <c r="B82" s="66" t="s">
        <v>298</v>
      </c>
      <c r="C82" s="209">
        <v>205</v>
      </c>
      <c r="D82" s="25">
        <v>4.35</v>
      </c>
      <c r="E82" s="25">
        <v>0.58</v>
      </c>
      <c r="F82" s="25">
        <v>33.13</v>
      </c>
      <c r="G82" s="68">
        <v>155</v>
      </c>
      <c r="H82" s="7">
        <v>0</v>
      </c>
      <c r="I82" s="8">
        <v>168</v>
      </c>
      <c r="J82" s="207" t="s">
        <v>654</v>
      </c>
    </row>
    <row r="83" spans="1:10" ht="15">
      <c r="A83" s="5"/>
      <c r="B83" s="66" t="s">
        <v>301</v>
      </c>
      <c r="C83" s="209">
        <v>155</v>
      </c>
      <c r="D83" s="25">
        <v>4.52</v>
      </c>
      <c r="E83" s="25">
        <v>2.29</v>
      </c>
      <c r="F83" s="25">
        <v>26.61</v>
      </c>
      <c r="G83" s="68">
        <v>145</v>
      </c>
      <c r="H83" s="7">
        <v>0</v>
      </c>
      <c r="I83" s="8">
        <v>168</v>
      </c>
      <c r="J83" s="207" t="s">
        <v>667</v>
      </c>
    </row>
    <row r="84" spans="1:10" ht="15">
      <c r="A84" s="5"/>
      <c r="B84" s="66" t="s">
        <v>301</v>
      </c>
      <c r="C84" s="209">
        <v>205</v>
      </c>
      <c r="D84" s="25">
        <v>6.03</v>
      </c>
      <c r="E84" s="25">
        <v>3.05</v>
      </c>
      <c r="F84" s="25">
        <v>33.85</v>
      </c>
      <c r="G84" s="68">
        <v>187</v>
      </c>
      <c r="H84" s="7">
        <v>0</v>
      </c>
      <c r="I84" s="8">
        <v>168</v>
      </c>
      <c r="J84" s="207" t="s">
        <v>667</v>
      </c>
    </row>
    <row r="85" spans="1:10" ht="15">
      <c r="A85" s="5"/>
      <c r="B85" s="66" t="s">
        <v>302</v>
      </c>
      <c r="C85" s="209">
        <v>155</v>
      </c>
      <c r="D85" s="25">
        <v>4.01</v>
      </c>
      <c r="E85" s="25">
        <v>2.06</v>
      </c>
      <c r="F85" s="25">
        <v>25.19</v>
      </c>
      <c r="G85" s="68">
        <v>135</v>
      </c>
      <c r="H85" s="7">
        <v>0</v>
      </c>
      <c r="I85" s="8">
        <v>168</v>
      </c>
      <c r="J85" s="207" t="s">
        <v>668</v>
      </c>
    </row>
    <row r="86" spans="1:10" ht="15">
      <c r="A86" s="5"/>
      <c r="B86" s="66" t="s">
        <v>302</v>
      </c>
      <c r="C86" s="209">
        <v>205</v>
      </c>
      <c r="D86" s="25">
        <v>5.35</v>
      </c>
      <c r="E86" s="25">
        <v>2.75</v>
      </c>
      <c r="F86" s="25">
        <v>31.95</v>
      </c>
      <c r="G86" s="68">
        <v>174</v>
      </c>
      <c r="H86" s="7">
        <v>0</v>
      </c>
      <c r="I86" s="8">
        <v>168</v>
      </c>
      <c r="J86" s="207" t="s">
        <v>668</v>
      </c>
    </row>
    <row r="87" spans="1:10" ht="15">
      <c r="A87" s="5"/>
      <c r="B87" s="66" t="s">
        <v>303</v>
      </c>
      <c r="C87" s="209">
        <v>155</v>
      </c>
      <c r="D87" s="25">
        <v>3.36</v>
      </c>
      <c r="E87" s="25">
        <v>0.33</v>
      </c>
      <c r="F87" s="25">
        <v>27.77</v>
      </c>
      <c r="G87" s="68">
        <v>128</v>
      </c>
      <c r="H87" s="7">
        <v>0</v>
      </c>
      <c r="I87" s="8">
        <v>168</v>
      </c>
      <c r="J87" s="207" t="s">
        <v>669</v>
      </c>
    </row>
    <row r="88" spans="1:10" ht="15">
      <c r="A88" s="5"/>
      <c r="B88" s="66" t="s">
        <v>303</v>
      </c>
      <c r="C88" s="209">
        <v>205</v>
      </c>
      <c r="D88" s="25">
        <v>4.48</v>
      </c>
      <c r="E88" s="25">
        <v>0.44</v>
      </c>
      <c r="F88" s="25">
        <v>35.59</v>
      </c>
      <c r="G88" s="68">
        <v>163</v>
      </c>
      <c r="H88" s="7">
        <v>0</v>
      </c>
      <c r="I88" s="8">
        <v>168</v>
      </c>
      <c r="J88" s="207" t="s">
        <v>669</v>
      </c>
    </row>
    <row r="89" spans="1:10" ht="15">
      <c r="A89" s="5"/>
      <c r="B89" s="66" t="s">
        <v>279</v>
      </c>
      <c r="C89" s="182">
        <v>150</v>
      </c>
      <c r="D89" s="7">
        <v>4.67</v>
      </c>
      <c r="E89" s="7">
        <v>4.86</v>
      </c>
      <c r="F89" s="7">
        <v>25.83</v>
      </c>
      <c r="G89" s="7">
        <v>166</v>
      </c>
      <c r="H89" s="7">
        <v>0</v>
      </c>
      <c r="I89" s="8">
        <v>168</v>
      </c>
      <c r="J89" s="207" t="s">
        <v>655</v>
      </c>
    </row>
    <row r="90" spans="1:10" ht="15">
      <c r="A90" s="5"/>
      <c r="B90" s="66" t="s">
        <v>279</v>
      </c>
      <c r="C90" s="182">
        <v>200</v>
      </c>
      <c r="D90" s="7">
        <v>6.21</v>
      </c>
      <c r="E90" s="7">
        <v>5.28</v>
      </c>
      <c r="F90" s="7">
        <v>32.79</v>
      </c>
      <c r="G90" s="7">
        <v>203</v>
      </c>
      <c r="H90" s="7">
        <v>0</v>
      </c>
      <c r="I90" s="8">
        <v>168</v>
      </c>
      <c r="J90" s="207" t="s">
        <v>655</v>
      </c>
    </row>
    <row r="91" spans="1:10" ht="15">
      <c r="A91" s="5"/>
      <c r="B91" s="66" t="s">
        <v>252</v>
      </c>
      <c r="C91" s="182">
        <v>155</v>
      </c>
      <c r="D91" s="25">
        <v>4.27</v>
      </c>
      <c r="E91" s="7">
        <v>4.86</v>
      </c>
      <c r="F91" s="7">
        <v>29.32</v>
      </c>
      <c r="G91" s="7">
        <v>178</v>
      </c>
      <c r="H91" s="7">
        <v>0</v>
      </c>
      <c r="I91" s="8">
        <v>168</v>
      </c>
      <c r="J91" s="207" t="s">
        <v>656</v>
      </c>
    </row>
    <row r="92" spans="1:10" ht="15">
      <c r="A92" s="5"/>
      <c r="B92" s="66" t="s">
        <v>252</v>
      </c>
      <c r="C92" s="182">
        <v>205</v>
      </c>
      <c r="D92" s="7">
        <v>5.67</v>
      </c>
      <c r="E92" s="7">
        <v>5.28</v>
      </c>
      <c r="F92" s="7">
        <v>37.44</v>
      </c>
      <c r="G92" s="7">
        <v>220</v>
      </c>
      <c r="H92" s="7">
        <v>0</v>
      </c>
      <c r="I92" s="8">
        <v>168</v>
      </c>
      <c r="J92" s="207" t="s">
        <v>656</v>
      </c>
    </row>
    <row r="93" spans="1:10" ht="15">
      <c r="A93" s="5"/>
      <c r="B93" s="66" t="s">
        <v>253</v>
      </c>
      <c r="C93" s="182">
        <v>155</v>
      </c>
      <c r="D93" s="7">
        <v>4.08</v>
      </c>
      <c r="E93" s="7">
        <v>4.08</v>
      </c>
      <c r="F93" s="7">
        <v>29.94</v>
      </c>
      <c r="G93" s="7">
        <v>173</v>
      </c>
      <c r="H93" s="7">
        <v>0</v>
      </c>
      <c r="I93" s="8">
        <v>168</v>
      </c>
      <c r="J93" s="207" t="s">
        <v>657</v>
      </c>
    </row>
    <row r="94" spans="1:10" ht="15">
      <c r="A94" s="5"/>
      <c r="B94" s="66" t="s">
        <v>253</v>
      </c>
      <c r="C94" s="182">
        <v>205</v>
      </c>
      <c r="D94" s="7">
        <v>5.43</v>
      </c>
      <c r="E94" s="7">
        <v>4.23</v>
      </c>
      <c r="F94" s="25">
        <v>38.27</v>
      </c>
      <c r="G94" s="68">
        <v>213</v>
      </c>
      <c r="H94" s="7">
        <v>0</v>
      </c>
      <c r="I94" s="8">
        <v>168</v>
      </c>
      <c r="J94" s="207" t="s">
        <v>657</v>
      </c>
    </row>
    <row r="95" spans="1:10" ht="15">
      <c r="A95" s="5"/>
      <c r="B95" s="66" t="s">
        <v>254</v>
      </c>
      <c r="C95" s="182">
        <v>155</v>
      </c>
      <c r="D95" s="7">
        <v>2.32</v>
      </c>
      <c r="E95" s="7">
        <v>3.96</v>
      </c>
      <c r="F95" s="7">
        <v>28.97</v>
      </c>
      <c r="G95" s="7">
        <v>161</v>
      </c>
      <c r="H95" s="7">
        <v>0</v>
      </c>
      <c r="I95" s="8">
        <v>168</v>
      </c>
      <c r="J95" s="207" t="s">
        <v>658</v>
      </c>
    </row>
    <row r="96" spans="1:10" ht="15">
      <c r="A96" s="5"/>
      <c r="B96" s="66" t="s">
        <v>254</v>
      </c>
      <c r="C96" s="182">
        <v>205</v>
      </c>
      <c r="D96" s="7">
        <v>3.09</v>
      </c>
      <c r="E96" s="7">
        <v>4.07</v>
      </c>
      <c r="F96" s="7">
        <v>36.98</v>
      </c>
      <c r="G96" s="7">
        <v>197</v>
      </c>
      <c r="H96" s="7">
        <v>0</v>
      </c>
      <c r="I96" s="8">
        <v>168</v>
      </c>
      <c r="J96" s="207" t="s">
        <v>658</v>
      </c>
    </row>
    <row r="97" spans="1:10" ht="15">
      <c r="A97" s="5"/>
      <c r="B97" s="66" t="s">
        <v>255</v>
      </c>
      <c r="C97" s="182">
        <v>155</v>
      </c>
      <c r="D97" s="25">
        <v>3.07</v>
      </c>
      <c r="E97" s="7">
        <v>3.99</v>
      </c>
      <c r="F97" s="7">
        <v>26.69</v>
      </c>
      <c r="G97" s="7">
        <v>155</v>
      </c>
      <c r="H97" s="7">
        <v>0</v>
      </c>
      <c r="I97" s="8">
        <v>168</v>
      </c>
      <c r="J97" s="207" t="s">
        <v>659</v>
      </c>
    </row>
    <row r="98" spans="1:10" ht="15">
      <c r="A98" s="5"/>
      <c r="B98" s="66" t="s">
        <v>255</v>
      </c>
      <c r="C98" s="182">
        <v>205</v>
      </c>
      <c r="D98" s="7">
        <v>4.09</v>
      </c>
      <c r="E98" s="7">
        <v>4.11</v>
      </c>
      <c r="F98" s="7">
        <v>33.93</v>
      </c>
      <c r="G98" s="7">
        <v>189</v>
      </c>
      <c r="H98" s="7">
        <v>0</v>
      </c>
      <c r="I98" s="8">
        <v>168</v>
      </c>
      <c r="J98" s="207" t="s">
        <v>659</v>
      </c>
    </row>
    <row r="99" spans="1:10" ht="15">
      <c r="A99" s="5"/>
      <c r="B99" s="66" t="s">
        <v>256</v>
      </c>
      <c r="C99" s="182">
        <v>155</v>
      </c>
      <c r="D99" s="25">
        <v>3.3</v>
      </c>
      <c r="E99" s="7">
        <v>4.06</v>
      </c>
      <c r="F99" s="7">
        <v>26.13</v>
      </c>
      <c r="G99" s="7">
        <v>154</v>
      </c>
      <c r="H99" s="7">
        <v>0</v>
      </c>
      <c r="I99" s="8">
        <v>168</v>
      </c>
      <c r="J99" s="207" t="s">
        <v>660</v>
      </c>
    </row>
    <row r="100" spans="1:10" ht="15">
      <c r="A100" s="5"/>
      <c r="B100" s="66" t="s">
        <v>256</v>
      </c>
      <c r="C100" s="182">
        <v>205</v>
      </c>
      <c r="D100" s="7">
        <v>4.39</v>
      </c>
      <c r="E100" s="7">
        <v>4.2</v>
      </c>
      <c r="F100" s="7">
        <v>33.19</v>
      </c>
      <c r="G100" s="7">
        <v>188</v>
      </c>
      <c r="H100" s="7">
        <v>0</v>
      </c>
      <c r="I100" s="8">
        <v>168</v>
      </c>
      <c r="J100" s="207" t="s">
        <v>660</v>
      </c>
    </row>
    <row r="101" spans="1:10" ht="15">
      <c r="A101" s="5"/>
      <c r="B101" s="66" t="s">
        <v>257</v>
      </c>
      <c r="C101" s="182">
        <v>155</v>
      </c>
      <c r="D101" s="7">
        <v>4.56</v>
      </c>
      <c r="E101" s="7">
        <v>5.91</v>
      </c>
      <c r="F101" s="7">
        <v>26.67</v>
      </c>
      <c r="G101" s="7">
        <v>178</v>
      </c>
      <c r="H101" s="7">
        <v>0</v>
      </c>
      <c r="I101" s="8">
        <v>168</v>
      </c>
      <c r="J101" s="207" t="s">
        <v>667</v>
      </c>
    </row>
    <row r="102" spans="1:10" ht="15">
      <c r="A102" s="5"/>
      <c r="B102" s="66" t="s">
        <v>257</v>
      </c>
      <c r="C102" s="182">
        <v>205</v>
      </c>
      <c r="D102" s="7">
        <v>6.07</v>
      </c>
      <c r="E102" s="7">
        <v>6.68</v>
      </c>
      <c r="F102" s="7">
        <v>33.91</v>
      </c>
      <c r="G102" s="7">
        <v>220</v>
      </c>
      <c r="H102" s="7">
        <v>0</v>
      </c>
      <c r="I102" s="8">
        <v>168</v>
      </c>
      <c r="J102" s="207" t="s">
        <v>667</v>
      </c>
    </row>
    <row r="103" spans="1:10" ht="15">
      <c r="A103" s="5"/>
      <c r="B103" s="66" t="s">
        <v>258</v>
      </c>
      <c r="C103" s="182">
        <v>155</v>
      </c>
      <c r="D103" s="7">
        <v>4.05</v>
      </c>
      <c r="E103" s="7">
        <v>5.69</v>
      </c>
      <c r="F103" s="7">
        <v>25.25</v>
      </c>
      <c r="G103" s="7">
        <v>168</v>
      </c>
      <c r="H103" s="7">
        <v>0</v>
      </c>
      <c r="I103" s="8">
        <v>168</v>
      </c>
      <c r="J103" s="207" t="s">
        <v>668</v>
      </c>
    </row>
    <row r="104" spans="1:10" ht="15">
      <c r="A104" s="5"/>
      <c r="B104" s="66" t="s">
        <v>258</v>
      </c>
      <c r="C104" s="182">
        <v>205</v>
      </c>
      <c r="D104" s="7">
        <v>5.39</v>
      </c>
      <c r="E104" s="7">
        <v>6.38</v>
      </c>
      <c r="F104" s="7">
        <v>32.02</v>
      </c>
      <c r="G104" s="7">
        <v>207</v>
      </c>
      <c r="H104" s="7">
        <v>0</v>
      </c>
      <c r="I104" s="8">
        <v>168</v>
      </c>
      <c r="J104" s="207" t="s">
        <v>668</v>
      </c>
    </row>
    <row r="105" spans="1:10" ht="15">
      <c r="A105" s="5"/>
      <c r="B105" s="66" t="s">
        <v>251</v>
      </c>
      <c r="C105" s="182">
        <v>155</v>
      </c>
      <c r="D105" s="25">
        <v>3.4</v>
      </c>
      <c r="E105" s="7">
        <v>3.96</v>
      </c>
      <c r="F105" s="7">
        <v>27.83</v>
      </c>
      <c r="G105" s="7">
        <v>161</v>
      </c>
      <c r="H105" s="7">
        <v>0</v>
      </c>
      <c r="I105" s="8">
        <v>168</v>
      </c>
      <c r="J105" s="207" t="s">
        <v>669</v>
      </c>
    </row>
    <row r="106" spans="1:10" ht="15">
      <c r="A106" s="5"/>
      <c r="B106" s="66" t="s">
        <v>251</v>
      </c>
      <c r="C106" s="182">
        <v>205</v>
      </c>
      <c r="D106" s="7">
        <v>4.52</v>
      </c>
      <c r="E106" s="7">
        <v>4.07</v>
      </c>
      <c r="F106" s="7">
        <v>35.46</v>
      </c>
      <c r="G106" s="7">
        <v>197</v>
      </c>
      <c r="H106" s="7">
        <v>0</v>
      </c>
      <c r="I106" s="8">
        <v>168</v>
      </c>
      <c r="J106" s="207" t="s">
        <v>669</v>
      </c>
    </row>
    <row r="107" spans="1:10" ht="15">
      <c r="A107" s="5" t="s">
        <v>670</v>
      </c>
      <c r="B107" s="66" t="s">
        <v>671</v>
      </c>
      <c r="C107" s="185" t="s">
        <v>570</v>
      </c>
      <c r="D107" s="8">
        <v>4.1</v>
      </c>
      <c r="E107" s="8">
        <v>4.45</v>
      </c>
      <c r="F107" s="8">
        <v>21.93</v>
      </c>
      <c r="G107" s="81">
        <v>144</v>
      </c>
      <c r="H107" s="8">
        <v>1.5</v>
      </c>
      <c r="I107" s="8">
        <v>179</v>
      </c>
      <c r="J107" s="343"/>
    </row>
    <row r="108" spans="1:10" ht="15">
      <c r="A108" s="5"/>
      <c r="B108" s="66" t="s">
        <v>671</v>
      </c>
      <c r="C108" s="185" t="s">
        <v>665</v>
      </c>
      <c r="D108" s="9">
        <v>5.52</v>
      </c>
      <c r="E108" s="9">
        <v>5.92</v>
      </c>
      <c r="F108" s="9">
        <v>29.63</v>
      </c>
      <c r="G108" s="81">
        <v>194</v>
      </c>
      <c r="H108" s="82">
        <v>1.99</v>
      </c>
      <c r="I108" s="8">
        <v>179</v>
      </c>
      <c r="J108" s="343"/>
    </row>
    <row r="109" spans="1:10" ht="15">
      <c r="A109" s="5" t="s">
        <v>672</v>
      </c>
      <c r="B109" s="66" t="s">
        <v>674</v>
      </c>
      <c r="C109" s="182">
        <v>150</v>
      </c>
      <c r="D109" s="25">
        <v>6.17</v>
      </c>
      <c r="E109" s="25">
        <v>6.85</v>
      </c>
      <c r="F109" s="25">
        <v>29.12</v>
      </c>
      <c r="G109" s="68">
        <v>203</v>
      </c>
      <c r="H109" s="23">
        <v>1.1</v>
      </c>
      <c r="I109" s="8">
        <v>180</v>
      </c>
      <c r="J109" s="207" t="s">
        <v>673</v>
      </c>
    </row>
    <row r="110" spans="1:10" ht="15">
      <c r="A110" s="5"/>
      <c r="B110" s="66" t="s">
        <v>674</v>
      </c>
      <c r="C110" s="182">
        <v>200</v>
      </c>
      <c r="D110" s="7">
        <v>8.14</v>
      </c>
      <c r="E110" s="7">
        <v>9.68</v>
      </c>
      <c r="F110" s="7">
        <v>38.39</v>
      </c>
      <c r="G110" s="7">
        <v>273</v>
      </c>
      <c r="H110" s="7">
        <v>1.5</v>
      </c>
      <c r="I110" s="8">
        <v>180</v>
      </c>
      <c r="J110" s="207" t="s">
        <v>673</v>
      </c>
    </row>
    <row r="111" spans="1:10" ht="15">
      <c r="A111" s="22"/>
      <c r="B111" s="66" t="s">
        <v>674</v>
      </c>
      <c r="C111" s="182">
        <v>150</v>
      </c>
      <c r="D111" s="25">
        <v>5.53</v>
      </c>
      <c r="E111" s="7">
        <v>6.33</v>
      </c>
      <c r="F111" s="25">
        <v>26.12</v>
      </c>
      <c r="G111" s="68">
        <v>184</v>
      </c>
      <c r="H111" s="23">
        <v>1.1</v>
      </c>
      <c r="I111" s="8">
        <v>180</v>
      </c>
      <c r="J111" s="207" t="s">
        <v>675</v>
      </c>
    </row>
    <row r="112" spans="1:10" ht="15">
      <c r="A112" s="22"/>
      <c r="B112" s="66" t="s">
        <v>674</v>
      </c>
      <c r="C112" s="182">
        <v>200</v>
      </c>
      <c r="D112" s="25">
        <v>7.49</v>
      </c>
      <c r="E112" s="25">
        <v>9.11</v>
      </c>
      <c r="F112" s="25">
        <v>35.17</v>
      </c>
      <c r="G112" s="68">
        <v>253</v>
      </c>
      <c r="H112" s="7">
        <v>1.5</v>
      </c>
      <c r="I112" s="8">
        <v>180</v>
      </c>
      <c r="J112" s="207" t="s">
        <v>675</v>
      </c>
    </row>
    <row r="113" spans="1:10" ht="15">
      <c r="A113" s="22"/>
      <c r="B113" s="66" t="s">
        <v>674</v>
      </c>
      <c r="C113" s="182">
        <v>150</v>
      </c>
      <c r="D113" s="25">
        <v>6.45</v>
      </c>
      <c r="E113" s="25">
        <v>6.85</v>
      </c>
      <c r="F113" s="25">
        <v>26.67</v>
      </c>
      <c r="G113" s="68">
        <v>194</v>
      </c>
      <c r="H113" s="23">
        <v>1.1</v>
      </c>
      <c r="I113" s="8">
        <v>180</v>
      </c>
      <c r="J113" s="207" t="s">
        <v>676</v>
      </c>
    </row>
    <row r="114" spans="1:10" ht="15">
      <c r="A114" s="22"/>
      <c r="B114" s="66" t="s">
        <v>674</v>
      </c>
      <c r="C114" s="182">
        <v>200</v>
      </c>
      <c r="D114" s="25">
        <v>8.52</v>
      </c>
      <c r="E114" s="25">
        <v>9.68</v>
      </c>
      <c r="F114" s="25">
        <v>35.09</v>
      </c>
      <c r="G114" s="68">
        <v>262</v>
      </c>
      <c r="H114" s="7">
        <v>1.5</v>
      </c>
      <c r="I114" s="8">
        <v>180</v>
      </c>
      <c r="J114" s="207" t="s">
        <v>676</v>
      </c>
    </row>
    <row r="115" spans="1:10" ht="15">
      <c r="A115" s="22"/>
      <c r="B115" s="66" t="s">
        <v>674</v>
      </c>
      <c r="C115" s="182">
        <v>150</v>
      </c>
      <c r="D115" s="25">
        <v>6.46</v>
      </c>
      <c r="E115" s="25">
        <v>7.43</v>
      </c>
      <c r="F115" s="25">
        <v>26.59</v>
      </c>
      <c r="G115" s="68">
        <v>199</v>
      </c>
      <c r="H115" s="23">
        <v>1.1</v>
      </c>
      <c r="I115" s="8">
        <v>180</v>
      </c>
      <c r="J115" s="207" t="s">
        <v>677</v>
      </c>
    </row>
    <row r="116" spans="1:10" ht="15">
      <c r="A116" s="22"/>
      <c r="B116" s="66" t="s">
        <v>674</v>
      </c>
      <c r="C116" s="182">
        <v>200</v>
      </c>
      <c r="D116" s="7">
        <v>8.51</v>
      </c>
      <c r="E116" s="7">
        <v>10.46</v>
      </c>
      <c r="F116" s="7">
        <v>35.07</v>
      </c>
      <c r="G116" s="68">
        <v>268</v>
      </c>
      <c r="H116" s="23">
        <v>1.5</v>
      </c>
      <c r="I116" s="8">
        <v>180</v>
      </c>
      <c r="J116" s="207" t="s">
        <v>677</v>
      </c>
    </row>
    <row r="117" spans="1:10" ht="15">
      <c r="A117" s="22"/>
      <c r="B117" s="66" t="s">
        <v>674</v>
      </c>
      <c r="C117" s="182">
        <v>150</v>
      </c>
      <c r="D117" s="25">
        <v>6.15</v>
      </c>
      <c r="E117" s="25">
        <v>7.43</v>
      </c>
      <c r="F117" s="25">
        <v>26.62</v>
      </c>
      <c r="G117" s="68">
        <v>198</v>
      </c>
      <c r="H117" s="23">
        <v>1.1</v>
      </c>
      <c r="I117" s="8">
        <v>180</v>
      </c>
      <c r="J117" s="207" t="s">
        <v>678</v>
      </c>
    </row>
    <row r="118" spans="1:10" ht="15">
      <c r="A118" s="22"/>
      <c r="B118" s="66" t="s">
        <v>674</v>
      </c>
      <c r="C118" s="182">
        <v>200</v>
      </c>
      <c r="D118" s="25">
        <v>8.14</v>
      </c>
      <c r="E118" s="25">
        <v>10.44</v>
      </c>
      <c r="F118" s="25">
        <v>35.33</v>
      </c>
      <c r="G118" s="68">
        <v>268</v>
      </c>
      <c r="H118" s="23">
        <v>1.5</v>
      </c>
      <c r="I118" s="8">
        <v>180</v>
      </c>
      <c r="J118" s="207" t="s">
        <v>678</v>
      </c>
    </row>
    <row r="119" spans="1:10" ht="15">
      <c r="A119" s="22"/>
      <c r="B119" s="66" t="s">
        <v>674</v>
      </c>
      <c r="C119" s="182">
        <v>150</v>
      </c>
      <c r="D119" s="25">
        <v>6.45</v>
      </c>
      <c r="E119" s="25">
        <v>7.29</v>
      </c>
      <c r="F119" s="25">
        <v>26.66</v>
      </c>
      <c r="G119" s="68">
        <v>198</v>
      </c>
      <c r="H119" s="23">
        <v>1.1</v>
      </c>
      <c r="I119" s="8">
        <v>180</v>
      </c>
      <c r="J119" s="207" t="s">
        <v>679</v>
      </c>
    </row>
    <row r="120" spans="1:10" ht="15">
      <c r="A120" s="22"/>
      <c r="B120" s="66" t="s">
        <v>674</v>
      </c>
      <c r="C120" s="182">
        <v>200</v>
      </c>
      <c r="D120" s="25">
        <v>8.5</v>
      </c>
      <c r="E120" s="25">
        <v>10.24</v>
      </c>
      <c r="F120" s="25">
        <v>35.17</v>
      </c>
      <c r="G120" s="68">
        <v>267</v>
      </c>
      <c r="H120" s="23">
        <v>1.5</v>
      </c>
      <c r="I120" s="8">
        <v>180</v>
      </c>
      <c r="J120" s="207" t="s">
        <v>679</v>
      </c>
    </row>
    <row r="121" spans="1:10" ht="15">
      <c r="A121" s="22"/>
      <c r="B121" s="66" t="s">
        <v>674</v>
      </c>
      <c r="C121" s="182">
        <v>150</v>
      </c>
      <c r="D121" s="25">
        <v>6.12</v>
      </c>
      <c r="E121" s="25">
        <v>7.13</v>
      </c>
      <c r="F121" s="25">
        <v>26.61</v>
      </c>
      <c r="G121" s="68">
        <v>195</v>
      </c>
      <c r="H121" s="23">
        <v>1.1</v>
      </c>
      <c r="I121" s="8">
        <v>180</v>
      </c>
      <c r="J121" s="207" t="s">
        <v>680</v>
      </c>
    </row>
    <row r="122" spans="1:10" ht="15">
      <c r="A122" s="22"/>
      <c r="B122" s="66" t="s">
        <v>674</v>
      </c>
      <c r="C122" s="182">
        <v>200</v>
      </c>
      <c r="D122" s="25">
        <v>8.11</v>
      </c>
      <c r="E122" s="25">
        <v>10.04</v>
      </c>
      <c r="F122" s="25">
        <v>35.37</v>
      </c>
      <c r="G122" s="68">
        <v>264</v>
      </c>
      <c r="H122" s="23">
        <v>1.5</v>
      </c>
      <c r="I122" s="8">
        <v>180</v>
      </c>
      <c r="J122" s="207" t="s">
        <v>680</v>
      </c>
    </row>
    <row r="123" spans="1:10" ht="15">
      <c r="A123" s="22"/>
      <c r="B123" s="66" t="s">
        <v>674</v>
      </c>
      <c r="C123" s="182">
        <v>150</v>
      </c>
      <c r="D123" s="25">
        <v>5.67</v>
      </c>
      <c r="E123" s="25">
        <v>6.63</v>
      </c>
      <c r="F123" s="25">
        <v>26.86</v>
      </c>
      <c r="G123" s="68">
        <v>190</v>
      </c>
      <c r="H123" s="23">
        <v>1.1</v>
      </c>
      <c r="I123" s="8">
        <v>180</v>
      </c>
      <c r="J123" s="207" t="s">
        <v>681</v>
      </c>
    </row>
    <row r="124" spans="1:10" ht="15">
      <c r="A124" s="22"/>
      <c r="B124" s="66" t="s">
        <v>674</v>
      </c>
      <c r="C124" s="182">
        <v>200</v>
      </c>
      <c r="D124" s="25">
        <v>7.47</v>
      </c>
      <c r="E124" s="25">
        <v>9.41</v>
      </c>
      <c r="F124" s="25">
        <v>35.3</v>
      </c>
      <c r="G124" s="68">
        <v>256</v>
      </c>
      <c r="H124" s="23">
        <v>1.5</v>
      </c>
      <c r="I124" s="8">
        <v>180</v>
      </c>
      <c r="J124" s="207" t="s">
        <v>681</v>
      </c>
    </row>
    <row r="125" spans="1:10" ht="15">
      <c r="A125" s="5" t="s">
        <v>682</v>
      </c>
      <c r="B125" s="66" t="s">
        <v>417</v>
      </c>
      <c r="C125" s="182">
        <v>155</v>
      </c>
      <c r="D125" s="25">
        <v>3.46</v>
      </c>
      <c r="E125" s="25">
        <v>4.57</v>
      </c>
      <c r="F125" s="25">
        <v>19.76</v>
      </c>
      <c r="G125" s="68">
        <v>134</v>
      </c>
      <c r="H125" s="68">
        <v>0</v>
      </c>
      <c r="I125" s="8">
        <v>185</v>
      </c>
      <c r="J125" s="207" t="s">
        <v>683</v>
      </c>
    </row>
    <row r="126" spans="1:10" ht="15">
      <c r="A126" s="5" t="s">
        <v>682</v>
      </c>
      <c r="B126" s="66" t="s">
        <v>417</v>
      </c>
      <c r="C126" s="182">
        <v>205</v>
      </c>
      <c r="D126" s="7">
        <v>4.59</v>
      </c>
      <c r="E126" s="25">
        <v>4.9</v>
      </c>
      <c r="F126" s="7">
        <v>26.32</v>
      </c>
      <c r="G126" s="7">
        <v>168</v>
      </c>
      <c r="H126" s="68">
        <v>0</v>
      </c>
      <c r="I126" s="8">
        <v>185</v>
      </c>
      <c r="J126" s="207" t="s">
        <v>683</v>
      </c>
    </row>
    <row r="127" spans="1:10" ht="15">
      <c r="A127" s="5" t="s">
        <v>682</v>
      </c>
      <c r="B127" s="66" t="s">
        <v>1259</v>
      </c>
      <c r="C127" s="182">
        <v>155</v>
      </c>
      <c r="D127" s="25">
        <v>3.69</v>
      </c>
      <c r="E127" s="25">
        <v>5.4</v>
      </c>
      <c r="F127" s="7">
        <v>17.62</v>
      </c>
      <c r="G127" s="68">
        <v>134</v>
      </c>
      <c r="H127" s="68">
        <v>0</v>
      </c>
      <c r="I127" s="8">
        <v>185</v>
      </c>
      <c r="J127" s="207" t="s">
        <v>684</v>
      </c>
    </row>
    <row r="128" spans="1:10" ht="15">
      <c r="A128" s="5" t="s">
        <v>682</v>
      </c>
      <c r="B128" s="66" t="s">
        <v>1259</v>
      </c>
      <c r="C128" s="182">
        <v>205</v>
      </c>
      <c r="D128" s="7">
        <v>4.91</v>
      </c>
      <c r="E128" s="25">
        <v>6</v>
      </c>
      <c r="F128" s="7">
        <v>23.47</v>
      </c>
      <c r="G128" s="68">
        <v>168</v>
      </c>
      <c r="H128" s="68">
        <v>0</v>
      </c>
      <c r="I128" s="8">
        <v>185</v>
      </c>
      <c r="J128" s="207" t="s">
        <v>684</v>
      </c>
    </row>
    <row r="129" spans="1:10" ht="15">
      <c r="A129" s="5" t="s">
        <v>682</v>
      </c>
      <c r="B129" s="66" t="s">
        <v>1258</v>
      </c>
      <c r="C129" s="182">
        <v>155</v>
      </c>
      <c r="D129" s="25">
        <v>2.85</v>
      </c>
      <c r="E129" s="7">
        <v>5.01</v>
      </c>
      <c r="F129" s="7">
        <v>14.29</v>
      </c>
      <c r="G129" s="68">
        <v>114</v>
      </c>
      <c r="H129" s="68">
        <v>0</v>
      </c>
      <c r="I129" s="8">
        <v>185</v>
      </c>
      <c r="J129" s="207" t="s">
        <v>685</v>
      </c>
    </row>
    <row r="130" spans="1:10" ht="15">
      <c r="A130" s="5" t="s">
        <v>682</v>
      </c>
      <c r="B130" s="66" t="s">
        <v>1258</v>
      </c>
      <c r="C130" s="182">
        <v>205</v>
      </c>
      <c r="D130" s="25">
        <v>3.79</v>
      </c>
      <c r="E130" s="7">
        <v>5.48</v>
      </c>
      <c r="F130" s="7">
        <v>19.03</v>
      </c>
      <c r="G130" s="68">
        <v>141</v>
      </c>
      <c r="H130" s="68">
        <v>0</v>
      </c>
      <c r="I130" s="8">
        <v>185</v>
      </c>
      <c r="J130" s="207" t="s">
        <v>685</v>
      </c>
    </row>
    <row r="131" spans="1:10" ht="15">
      <c r="A131" s="5" t="s">
        <v>682</v>
      </c>
      <c r="B131" s="66" t="s">
        <v>1260</v>
      </c>
      <c r="C131" s="182">
        <v>155</v>
      </c>
      <c r="D131" s="25">
        <v>1.64</v>
      </c>
      <c r="E131" s="7">
        <v>3.82</v>
      </c>
      <c r="F131" s="7">
        <v>16.9</v>
      </c>
      <c r="G131" s="68">
        <v>109</v>
      </c>
      <c r="H131" s="68">
        <v>0</v>
      </c>
      <c r="I131" s="8">
        <v>185</v>
      </c>
      <c r="J131" s="207" t="s">
        <v>686</v>
      </c>
    </row>
    <row r="132" spans="1:10" ht="15">
      <c r="A132" s="5" t="s">
        <v>682</v>
      </c>
      <c r="B132" s="66" t="s">
        <v>1260</v>
      </c>
      <c r="C132" s="182">
        <v>205</v>
      </c>
      <c r="D132" s="25">
        <v>2.17</v>
      </c>
      <c r="E132" s="7">
        <v>3.89</v>
      </c>
      <c r="F132" s="7">
        <v>22.51</v>
      </c>
      <c r="G132" s="68">
        <v>134</v>
      </c>
      <c r="H132" s="68">
        <v>0</v>
      </c>
      <c r="I132" s="8">
        <v>185</v>
      </c>
      <c r="J132" s="207" t="s">
        <v>686</v>
      </c>
    </row>
    <row r="133" spans="1:10" ht="15">
      <c r="A133" s="5" t="s">
        <v>682</v>
      </c>
      <c r="B133" s="66" t="s">
        <v>282</v>
      </c>
      <c r="C133" s="182">
        <v>155</v>
      </c>
      <c r="D133" s="25">
        <v>2.4</v>
      </c>
      <c r="E133" s="7">
        <v>3.82</v>
      </c>
      <c r="F133" s="7">
        <v>16.1</v>
      </c>
      <c r="G133" s="68">
        <v>108</v>
      </c>
      <c r="H133" s="68">
        <v>0</v>
      </c>
      <c r="I133" s="8">
        <v>185</v>
      </c>
      <c r="J133" s="207" t="s">
        <v>687</v>
      </c>
    </row>
    <row r="134" spans="1:10" ht="15">
      <c r="A134" s="5" t="s">
        <v>682</v>
      </c>
      <c r="B134" s="66" t="s">
        <v>282</v>
      </c>
      <c r="C134" s="182">
        <v>205</v>
      </c>
      <c r="D134" s="25">
        <v>3.18</v>
      </c>
      <c r="E134" s="7">
        <v>3.89</v>
      </c>
      <c r="F134" s="7">
        <v>21.44</v>
      </c>
      <c r="G134" s="68">
        <v>134</v>
      </c>
      <c r="H134" s="68">
        <v>0</v>
      </c>
      <c r="I134" s="8">
        <v>185</v>
      </c>
      <c r="J134" s="207" t="s">
        <v>687</v>
      </c>
    </row>
    <row r="135" spans="1:10" ht="15">
      <c r="A135" s="5" t="s">
        <v>682</v>
      </c>
      <c r="B135" s="66" t="s">
        <v>1261</v>
      </c>
      <c r="C135" s="182">
        <v>155</v>
      </c>
      <c r="D135" s="25">
        <v>4.12</v>
      </c>
      <c r="E135" s="7">
        <v>4.03</v>
      </c>
      <c r="F135" s="7">
        <v>25.31</v>
      </c>
      <c r="G135" s="68">
        <v>154</v>
      </c>
      <c r="H135" s="68">
        <v>0</v>
      </c>
      <c r="I135" s="8">
        <v>185</v>
      </c>
      <c r="J135" s="207" t="s">
        <v>688</v>
      </c>
    </row>
    <row r="136" spans="1:10" ht="15">
      <c r="A136" s="5" t="s">
        <v>682</v>
      </c>
      <c r="B136" s="66" t="s">
        <v>1261</v>
      </c>
      <c r="C136" s="182">
        <v>205</v>
      </c>
      <c r="D136" s="25">
        <v>4.4</v>
      </c>
      <c r="E136" s="7">
        <v>4.06</v>
      </c>
      <c r="F136" s="7">
        <v>26.99</v>
      </c>
      <c r="G136" s="68">
        <v>162</v>
      </c>
      <c r="H136" s="68">
        <v>0</v>
      </c>
      <c r="I136" s="8">
        <v>185</v>
      </c>
      <c r="J136" s="207" t="s">
        <v>688</v>
      </c>
    </row>
    <row r="137" spans="1:10" ht="15">
      <c r="A137" s="5" t="s">
        <v>682</v>
      </c>
      <c r="B137" s="66" t="s">
        <v>417</v>
      </c>
      <c r="C137" s="182">
        <v>155</v>
      </c>
      <c r="D137" s="25">
        <v>3.42</v>
      </c>
      <c r="E137" s="7">
        <v>0.98</v>
      </c>
      <c r="F137" s="7">
        <v>24.63</v>
      </c>
      <c r="G137" s="68">
        <v>121</v>
      </c>
      <c r="H137" s="68">
        <v>0</v>
      </c>
      <c r="I137" s="8">
        <v>185</v>
      </c>
      <c r="J137" s="207" t="s">
        <v>689</v>
      </c>
    </row>
    <row r="138" spans="1:10" ht="15">
      <c r="A138" s="5" t="s">
        <v>682</v>
      </c>
      <c r="B138" s="66" t="s">
        <v>417</v>
      </c>
      <c r="C138" s="182">
        <v>205</v>
      </c>
      <c r="D138" s="25">
        <v>4.55</v>
      </c>
      <c r="E138" s="7">
        <v>1.31</v>
      </c>
      <c r="F138" s="7">
        <v>31.19</v>
      </c>
      <c r="G138" s="68">
        <v>155</v>
      </c>
      <c r="H138" s="68">
        <v>0</v>
      </c>
      <c r="I138" s="8">
        <v>185</v>
      </c>
      <c r="J138" s="207" t="s">
        <v>689</v>
      </c>
    </row>
    <row r="139" spans="1:10" ht="15">
      <c r="A139" s="5" t="s">
        <v>682</v>
      </c>
      <c r="B139" s="66" t="s">
        <v>1259</v>
      </c>
      <c r="C139" s="182">
        <v>155</v>
      </c>
      <c r="D139" s="25">
        <v>3.65</v>
      </c>
      <c r="E139" s="7">
        <v>1.81</v>
      </c>
      <c r="F139" s="7">
        <v>22.49</v>
      </c>
      <c r="G139" s="68">
        <v>121</v>
      </c>
      <c r="H139" s="68">
        <v>0</v>
      </c>
      <c r="I139" s="8">
        <v>185</v>
      </c>
      <c r="J139" s="207" t="s">
        <v>690</v>
      </c>
    </row>
    <row r="140" spans="1:10" ht="15">
      <c r="A140" s="5" t="s">
        <v>682</v>
      </c>
      <c r="B140" s="66" t="s">
        <v>1259</v>
      </c>
      <c r="C140" s="182">
        <v>205</v>
      </c>
      <c r="D140" s="25">
        <v>4.87</v>
      </c>
      <c r="E140" s="7">
        <v>2.42</v>
      </c>
      <c r="F140" s="7">
        <v>28.34</v>
      </c>
      <c r="G140" s="68">
        <v>155</v>
      </c>
      <c r="H140" s="68">
        <v>0</v>
      </c>
      <c r="I140" s="8">
        <v>185</v>
      </c>
      <c r="J140" s="207" t="s">
        <v>690</v>
      </c>
    </row>
    <row r="141" spans="1:10" ht="15">
      <c r="A141" s="5" t="s">
        <v>682</v>
      </c>
      <c r="B141" s="66" t="s">
        <v>1258</v>
      </c>
      <c r="C141" s="182">
        <v>155</v>
      </c>
      <c r="D141" s="25">
        <v>2.81</v>
      </c>
      <c r="E141" s="7">
        <v>1.42</v>
      </c>
      <c r="F141" s="7">
        <v>19.16</v>
      </c>
      <c r="G141" s="68">
        <v>101</v>
      </c>
      <c r="H141" s="68">
        <v>0</v>
      </c>
      <c r="I141" s="8">
        <v>185</v>
      </c>
      <c r="J141" s="207" t="s">
        <v>691</v>
      </c>
    </row>
    <row r="142" spans="1:10" ht="15">
      <c r="A142" s="5" t="s">
        <v>682</v>
      </c>
      <c r="B142" s="66" t="s">
        <v>1258</v>
      </c>
      <c r="C142" s="182">
        <v>205</v>
      </c>
      <c r="D142" s="25">
        <v>3.75</v>
      </c>
      <c r="E142" s="7">
        <v>1.89</v>
      </c>
      <c r="F142" s="7">
        <v>23.91</v>
      </c>
      <c r="G142" s="68">
        <v>128</v>
      </c>
      <c r="H142" s="68">
        <v>0</v>
      </c>
      <c r="I142" s="8">
        <v>185</v>
      </c>
      <c r="J142" s="207" t="s">
        <v>691</v>
      </c>
    </row>
    <row r="143" spans="1:10" ht="15">
      <c r="A143" s="5" t="s">
        <v>682</v>
      </c>
      <c r="B143" s="66" t="s">
        <v>1260</v>
      </c>
      <c r="C143" s="182">
        <v>155</v>
      </c>
      <c r="D143" s="25">
        <v>1.6</v>
      </c>
      <c r="E143" s="7">
        <v>0.23</v>
      </c>
      <c r="F143" s="7">
        <v>21.77</v>
      </c>
      <c r="G143" s="68">
        <v>96</v>
      </c>
      <c r="H143" s="68">
        <v>0</v>
      </c>
      <c r="I143" s="8">
        <v>185</v>
      </c>
      <c r="J143" s="207" t="s">
        <v>692</v>
      </c>
    </row>
    <row r="144" spans="1:10" ht="15">
      <c r="A144" s="5" t="s">
        <v>682</v>
      </c>
      <c r="B144" s="66" t="s">
        <v>1260</v>
      </c>
      <c r="C144" s="182">
        <v>205</v>
      </c>
      <c r="D144" s="25">
        <v>2.13</v>
      </c>
      <c r="E144" s="25">
        <v>0.3</v>
      </c>
      <c r="F144" s="7">
        <v>27.38</v>
      </c>
      <c r="G144" s="68">
        <v>121</v>
      </c>
      <c r="H144" s="68">
        <v>0</v>
      </c>
      <c r="I144" s="8">
        <v>185</v>
      </c>
      <c r="J144" s="207" t="s">
        <v>692</v>
      </c>
    </row>
    <row r="145" spans="1:10" ht="15">
      <c r="A145" s="5" t="s">
        <v>682</v>
      </c>
      <c r="B145" s="66" t="s">
        <v>282</v>
      </c>
      <c r="C145" s="182">
        <v>155</v>
      </c>
      <c r="D145" s="25">
        <v>2.36</v>
      </c>
      <c r="E145" s="7">
        <v>0.23</v>
      </c>
      <c r="F145" s="7">
        <v>20.97</v>
      </c>
      <c r="G145" s="68">
        <v>95</v>
      </c>
      <c r="H145" s="68">
        <v>0</v>
      </c>
      <c r="I145" s="8">
        <v>185</v>
      </c>
      <c r="J145" s="207" t="s">
        <v>693</v>
      </c>
    </row>
    <row r="146" spans="1:10" ht="15">
      <c r="A146" s="5" t="s">
        <v>682</v>
      </c>
      <c r="B146" s="66" t="s">
        <v>282</v>
      </c>
      <c r="C146" s="182">
        <v>205</v>
      </c>
      <c r="D146" s="25">
        <v>3.14</v>
      </c>
      <c r="E146" s="25">
        <v>0.3</v>
      </c>
      <c r="F146" s="7">
        <v>26.31</v>
      </c>
      <c r="G146" s="68">
        <v>121</v>
      </c>
      <c r="H146" s="68">
        <v>0</v>
      </c>
      <c r="I146" s="8">
        <v>185</v>
      </c>
      <c r="J146" s="207" t="s">
        <v>693</v>
      </c>
    </row>
    <row r="147" spans="1:10" ht="15">
      <c r="A147" s="5" t="s">
        <v>682</v>
      </c>
      <c r="B147" s="66" t="s">
        <v>1261</v>
      </c>
      <c r="C147" s="182">
        <v>155</v>
      </c>
      <c r="D147" s="25">
        <v>3.27</v>
      </c>
      <c r="E147" s="7">
        <v>0.36</v>
      </c>
      <c r="F147" s="7">
        <v>25.14</v>
      </c>
      <c r="G147" s="68">
        <v>117</v>
      </c>
      <c r="H147" s="68">
        <v>0</v>
      </c>
      <c r="I147" s="8">
        <v>185</v>
      </c>
      <c r="J147" s="207" t="s">
        <v>694</v>
      </c>
    </row>
    <row r="148" spans="1:10" ht="15">
      <c r="A148" s="5" t="s">
        <v>682</v>
      </c>
      <c r="B148" s="66" t="s">
        <v>1261</v>
      </c>
      <c r="C148" s="182">
        <v>205</v>
      </c>
      <c r="D148" s="25">
        <v>4.36</v>
      </c>
      <c r="E148" s="7">
        <v>0.48</v>
      </c>
      <c r="F148" s="7">
        <v>31.87</v>
      </c>
      <c r="G148" s="68">
        <v>149</v>
      </c>
      <c r="H148" s="68">
        <v>0</v>
      </c>
      <c r="I148" s="8">
        <v>185</v>
      </c>
      <c r="J148" s="207" t="s">
        <v>694</v>
      </c>
    </row>
    <row r="149" spans="1:10" ht="15">
      <c r="A149" s="5" t="s">
        <v>682</v>
      </c>
      <c r="B149" s="66" t="s">
        <v>260</v>
      </c>
      <c r="C149" s="182">
        <v>155</v>
      </c>
      <c r="D149" s="25">
        <v>3.46</v>
      </c>
      <c r="E149" s="7">
        <v>4.57</v>
      </c>
      <c r="F149" s="7">
        <v>24.7</v>
      </c>
      <c r="G149" s="68">
        <v>154</v>
      </c>
      <c r="H149" s="68">
        <v>0</v>
      </c>
      <c r="I149" s="8">
        <v>185</v>
      </c>
      <c r="J149" s="207" t="s">
        <v>695</v>
      </c>
    </row>
    <row r="150" spans="1:10" ht="15">
      <c r="A150" s="5" t="s">
        <v>682</v>
      </c>
      <c r="B150" s="66" t="s">
        <v>260</v>
      </c>
      <c r="C150" s="182">
        <v>205</v>
      </c>
      <c r="D150" s="25">
        <v>4.59</v>
      </c>
      <c r="E150" s="7">
        <v>4.9</v>
      </c>
      <c r="F150" s="7">
        <v>31.26</v>
      </c>
      <c r="G150" s="68">
        <v>187</v>
      </c>
      <c r="H150" s="68">
        <v>0</v>
      </c>
      <c r="I150" s="8">
        <v>185</v>
      </c>
      <c r="J150" s="207" t="s">
        <v>695</v>
      </c>
    </row>
    <row r="151" spans="1:10" ht="15">
      <c r="A151" s="5" t="s">
        <v>682</v>
      </c>
      <c r="B151" s="66" t="s">
        <v>261</v>
      </c>
      <c r="C151" s="182">
        <v>155</v>
      </c>
      <c r="D151" s="25">
        <v>3.69</v>
      </c>
      <c r="E151" s="25">
        <v>5.4</v>
      </c>
      <c r="F151" s="7">
        <v>22.56</v>
      </c>
      <c r="G151" s="68">
        <v>154</v>
      </c>
      <c r="H151" s="68">
        <v>0</v>
      </c>
      <c r="I151" s="8">
        <v>185</v>
      </c>
      <c r="J151" s="207" t="s">
        <v>696</v>
      </c>
    </row>
    <row r="152" spans="1:10" ht="15">
      <c r="A152" s="5" t="s">
        <v>682</v>
      </c>
      <c r="B152" s="66" t="s">
        <v>261</v>
      </c>
      <c r="C152" s="182">
        <v>205</v>
      </c>
      <c r="D152" s="25">
        <v>4.91</v>
      </c>
      <c r="E152" s="25">
        <v>6</v>
      </c>
      <c r="F152" s="7">
        <v>28.41</v>
      </c>
      <c r="G152" s="68">
        <v>187</v>
      </c>
      <c r="H152" s="68">
        <v>0</v>
      </c>
      <c r="I152" s="8">
        <v>185</v>
      </c>
      <c r="J152" s="207" t="s">
        <v>696</v>
      </c>
    </row>
    <row r="153" spans="1:10" ht="15">
      <c r="A153" s="5" t="s">
        <v>682</v>
      </c>
      <c r="B153" s="66" t="s">
        <v>262</v>
      </c>
      <c r="C153" s="182">
        <v>155</v>
      </c>
      <c r="D153" s="25">
        <v>2.85</v>
      </c>
      <c r="E153" s="7">
        <v>5.01</v>
      </c>
      <c r="F153" s="7">
        <v>19.23</v>
      </c>
      <c r="G153" s="68">
        <v>133</v>
      </c>
      <c r="H153" s="68">
        <v>0</v>
      </c>
      <c r="I153" s="8">
        <v>185</v>
      </c>
      <c r="J153" s="207" t="s">
        <v>697</v>
      </c>
    </row>
    <row r="154" spans="1:10" ht="15">
      <c r="A154" s="5" t="s">
        <v>682</v>
      </c>
      <c r="B154" s="66" t="s">
        <v>262</v>
      </c>
      <c r="C154" s="182">
        <v>205</v>
      </c>
      <c r="D154" s="25">
        <v>3.79</v>
      </c>
      <c r="E154" s="7">
        <v>5.48</v>
      </c>
      <c r="F154" s="7">
        <v>23.97</v>
      </c>
      <c r="G154" s="68">
        <v>160</v>
      </c>
      <c r="H154" s="68">
        <v>0</v>
      </c>
      <c r="I154" s="8">
        <v>185</v>
      </c>
      <c r="J154" s="207" t="s">
        <v>697</v>
      </c>
    </row>
    <row r="155" spans="1:10" ht="15">
      <c r="A155" s="5" t="s">
        <v>682</v>
      </c>
      <c r="B155" s="66" t="s">
        <v>263</v>
      </c>
      <c r="C155" s="182">
        <v>155</v>
      </c>
      <c r="D155" s="25">
        <v>2.12</v>
      </c>
      <c r="E155" s="7">
        <v>3.89</v>
      </c>
      <c r="F155" s="7">
        <v>26.86</v>
      </c>
      <c r="G155" s="68">
        <v>151</v>
      </c>
      <c r="H155" s="68">
        <v>0</v>
      </c>
      <c r="I155" s="8">
        <v>185</v>
      </c>
      <c r="J155" s="207" t="s">
        <v>698</v>
      </c>
    </row>
    <row r="156" spans="1:10" ht="15">
      <c r="A156" s="5" t="s">
        <v>682</v>
      </c>
      <c r="B156" s="66" t="s">
        <v>263</v>
      </c>
      <c r="C156" s="182">
        <v>205</v>
      </c>
      <c r="D156" s="25">
        <v>2.17</v>
      </c>
      <c r="E156" s="7">
        <v>3.89</v>
      </c>
      <c r="F156" s="7">
        <v>27.45</v>
      </c>
      <c r="G156" s="68">
        <v>154</v>
      </c>
      <c r="H156" s="68">
        <v>0</v>
      </c>
      <c r="I156" s="8">
        <v>185</v>
      </c>
      <c r="J156" s="207" t="s">
        <v>698</v>
      </c>
    </row>
    <row r="157" spans="1:10" ht="15">
      <c r="A157" s="5" t="s">
        <v>682</v>
      </c>
      <c r="B157" s="66" t="s">
        <v>264</v>
      </c>
      <c r="C157" s="182">
        <v>155</v>
      </c>
      <c r="D157" s="25">
        <v>2.4</v>
      </c>
      <c r="E157" s="7">
        <v>3.82</v>
      </c>
      <c r="F157" s="7">
        <v>21.04</v>
      </c>
      <c r="G157" s="68">
        <v>128</v>
      </c>
      <c r="H157" s="68">
        <v>0</v>
      </c>
      <c r="I157" s="8">
        <v>185</v>
      </c>
      <c r="J157" s="207" t="s">
        <v>703</v>
      </c>
    </row>
    <row r="158" spans="1:10" ht="15">
      <c r="A158" s="5" t="s">
        <v>682</v>
      </c>
      <c r="B158" s="66" t="s">
        <v>264</v>
      </c>
      <c r="C158" s="182">
        <v>205</v>
      </c>
      <c r="D158" s="25">
        <v>3.18</v>
      </c>
      <c r="E158" s="7">
        <v>3.89</v>
      </c>
      <c r="F158" s="7">
        <v>26.38</v>
      </c>
      <c r="G158" s="68">
        <v>153</v>
      </c>
      <c r="H158" s="68">
        <v>0</v>
      </c>
      <c r="I158" s="8">
        <v>185</v>
      </c>
      <c r="J158" s="207" t="s">
        <v>703</v>
      </c>
    </row>
    <row r="159" spans="1:10" ht="15">
      <c r="A159" s="5" t="s">
        <v>682</v>
      </c>
      <c r="B159" s="66" t="s">
        <v>259</v>
      </c>
      <c r="C159" s="182">
        <v>155</v>
      </c>
      <c r="D159" s="25">
        <v>3.31</v>
      </c>
      <c r="E159" s="7">
        <v>3.95</v>
      </c>
      <c r="F159" s="7">
        <v>25.2</v>
      </c>
      <c r="G159" s="68">
        <v>150</v>
      </c>
      <c r="H159" s="68">
        <v>0</v>
      </c>
      <c r="I159" s="8">
        <v>185</v>
      </c>
      <c r="J159" s="207" t="s">
        <v>704</v>
      </c>
    </row>
    <row r="160" spans="1:10" ht="15">
      <c r="A160" s="5" t="s">
        <v>682</v>
      </c>
      <c r="B160" s="66" t="s">
        <v>259</v>
      </c>
      <c r="C160" s="182">
        <v>205</v>
      </c>
      <c r="D160" s="25">
        <v>4.4</v>
      </c>
      <c r="E160" s="7">
        <v>4.06</v>
      </c>
      <c r="F160" s="7">
        <v>31.93</v>
      </c>
      <c r="G160" s="68">
        <v>182</v>
      </c>
      <c r="H160" s="68">
        <v>0</v>
      </c>
      <c r="I160" s="8">
        <v>185</v>
      </c>
      <c r="J160" s="207" t="s">
        <v>704</v>
      </c>
    </row>
    <row r="161" spans="1:10" ht="15">
      <c r="A161" s="5" t="s">
        <v>705</v>
      </c>
      <c r="B161" s="66" t="s">
        <v>707</v>
      </c>
      <c r="C161" s="182">
        <v>150</v>
      </c>
      <c r="D161" s="25">
        <v>18.11</v>
      </c>
      <c r="E161" s="25">
        <v>13.09</v>
      </c>
      <c r="F161" s="25">
        <v>33.56</v>
      </c>
      <c r="G161" s="68">
        <v>324</v>
      </c>
      <c r="H161" s="23">
        <v>0.4</v>
      </c>
      <c r="I161" s="8">
        <v>186</v>
      </c>
      <c r="J161" s="207" t="s">
        <v>706</v>
      </c>
    </row>
    <row r="162" spans="1:10" ht="15">
      <c r="A162" s="5" t="s">
        <v>705</v>
      </c>
      <c r="B162" s="66" t="s">
        <v>707</v>
      </c>
      <c r="C162" s="182">
        <v>200</v>
      </c>
      <c r="D162" s="7">
        <v>24.05</v>
      </c>
      <c r="E162" s="25">
        <v>17.06</v>
      </c>
      <c r="F162" s="7">
        <v>43.92</v>
      </c>
      <c r="G162" s="7">
        <v>425</v>
      </c>
      <c r="H162" s="23">
        <v>0.5</v>
      </c>
      <c r="I162" s="8">
        <v>186</v>
      </c>
      <c r="J162" s="208" t="s">
        <v>706</v>
      </c>
    </row>
    <row r="163" spans="1:10" ht="15">
      <c r="A163" s="5" t="s">
        <v>705</v>
      </c>
      <c r="B163" s="66" t="s">
        <v>707</v>
      </c>
      <c r="C163" s="182">
        <v>150</v>
      </c>
      <c r="D163" s="7">
        <v>16.93</v>
      </c>
      <c r="E163" s="25">
        <v>12.26</v>
      </c>
      <c r="F163" s="7">
        <v>33.52</v>
      </c>
      <c r="G163" s="68">
        <v>312</v>
      </c>
      <c r="H163" s="23">
        <v>0.4</v>
      </c>
      <c r="I163" s="8">
        <v>186</v>
      </c>
      <c r="J163" s="207" t="s">
        <v>708</v>
      </c>
    </row>
    <row r="164" spans="1:10" ht="15">
      <c r="A164" s="5" t="s">
        <v>705</v>
      </c>
      <c r="B164" s="66" t="s">
        <v>707</v>
      </c>
      <c r="C164" s="182">
        <v>200</v>
      </c>
      <c r="D164" s="25">
        <v>22.47</v>
      </c>
      <c r="E164" s="25">
        <v>15.96</v>
      </c>
      <c r="F164" s="7">
        <v>43.86</v>
      </c>
      <c r="G164" s="68">
        <v>409</v>
      </c>
      <c r="H164" s="23">
        <v>0.5</v>
      </c>
      <c r="I164" s="8">
        <v>186</v>
      </c>
      <c r="J164" s="208" t="s">
        <v>675</v>
      </c>
    </row>
    <row r="165" spans="1:10" ht="15">
      <c r="A165" s="5" t="s">
        <v>709</v>
      </c>
      <c r="B165" s="66" t="s">
        <v>710</v>
      </c>
      <c r="C165" s="182">
        <v>150</v>
      </c>
      <c r="D165" s="25">
        <v>17.58</v>
      </c>
      <c r="E165" s="25">
        <v>13.3</v>
      </c>
      <c r="F165" s="25">
        <v>33.35</v>
      </c>
      <c r="G165" s="68">
        <v>323</v>
      </c>
      <c r="H165" s="23">
        <v>0.6</v>
      </c>
      <c r="I165" s="8">
        <v>187</v>
      </c>
      <c r="J165" s="207" t="s">
        <v>706</v>
      </c>
    </row>
    <row r="166" spans="1:10" ht="15">
      <c r="A166" s="5"/>
      <c r="B166" s="66" t="s">
        <v>710</v>
      </c>
      <c r="C166" s="182">
        <v>200</v>
      </c>
      <c r="D166" s="7">
        <v>23.34</v>
      </c>
      <c r="E166" s="25">
        <v>17.4</v>
      </c>
      <c r="F166" s="7">
        <v>43.43</v>
      </c>
      <c r="G166" s="7">
        <v>340</v>
      </c>
      <c r="H166" s="23">
        <v>0.9</v>
      </c>
      <c r="I166" s="8">
        <v>187</v>
      </c>
      <c r="J166" s="208" t="s">
        <v>706</v>
      </c>
    </row>
    <row r="167" spans="1:10" ht="15">
      <c r="A167" s="22"/>
      <c r="B167" s="66" t="s">
        <v>710</v>
      </c>
      <c r="C167" s="182">
        <v>150</v>
      </c>
      <c r="D167" s="7">
        <v>18.78</v>
      </c>
      <c r="E167" s="25">
        <v>13.85</v>
      </c>
      <c r="F167" s="7">
        <v>35.11</v>
      </c>
      <c r="G167" s="68">
        <v>424</v>
      </c>
      <c r="H167" s="23">
        <v>0.6</v>
      </c>
      <c r="I167" s="8">
        <v>187</v>
      </c>
      <c r="J167" s="207" t="s">
        <v>708</v>
      </c>
    </row>
    <row r="168" spans="1:10" ht="15">
      <c r="A168" s="22"/>
      <c r="B168" s="66" t="s">
        <v>710</v>
      </c>
      <c r="C168" s="182">
        <v>200</v>
      </c>
      <c r="D168" s="25">
        <v>24.96</v>
      </c>
      <c r="E168" s="25">
        <v>18.15</v>
      </c>
      <c r="F168" s="7">
        <v>45.77</v>
      </c>
      <c r="G168" s="68">
        <v>446</v>
      </c>
      <c r="H168" s="23">
        <v>0.8</v>
      </c>
      <c r="I168" s="8">
        <v>187</v>
      </c>
      <c r="J168" s="208" t="s">
        <v>675</v>
      </c>
    </row>
    <row r="169" spans="1:10" ht="15">
      <c r="A169" s="5" t="s">
        <v>715</v>
      </c>
      <c r="B169" s="66" t="s">
        <v>1262</v>
      </c>
      <c r="C169" s="182">
        <v>150</v>
      </c>
      <c r="D169" s="25">
        <v>5.53</v>
      </c>
      <c r="E169" s="25">
        <v>4.78</v>
      </c>
      <c r="F169" s="25">
        <v>42.56</v>
      </c>
      <c r="G169" s="68">
        <v>235</v>
      </c>
      <c r="H169" s="23">
        <v>0.5</v>
      </c>
      <c r="I169" s="8">
        <v>188</v>
      </c>
      <c r="J169" s="207" t="s">
        <v>716</v>
      </c>
    </row>
    <row r="170" spans="1:10" ht="15">
      <c r="A170" s="5"/>
      <c r="B170" s="66" t="s">
        <v>1262</v>
      </c>
      <c r="C170" s="182">
        <v>200</v>
      </c>
      <c r="D170" s="7">
        <v>7.77</v>
      </c>
      <c r="E170" s="25">
        <v>7.06</v>
      </c>
      <c r="F170" s="7">
        <v>55.89</v>
      </c>
      <c r="G170" s="7">
        <v>318</v>
      </c>
      <c r="H170" s="23">
        <v>0.7</v>
      </c>
      <c r="I170" s="8">
        <v>188</v>
      </c>
      <c r="J170" s="207" t="s">
        <v>716</v>
      </c>
    </row>
    <row r="171" spans="1:10" ht="15">
      <c r="A171" s="22"/>
      <c r="B171" s="66" t="s">
        <v>1263</v>
      </c>
      <c r="C171" s="182">
        <v>150</v>
      </c>
      <c r="D171" s="7">
        <v>6.61</v>
      </c>
      <c r="E171" s="25">
        <v>4.78</v>
      </c>
      <c r="F171" s="7">
        <v>41.4</v>
      </c>
      <c r="G171" s="68">
        <v>235</v>
      </c>
      <c r="H171" s="23">
        <v>0.5</v>
      </c>
      <c r="I171" s="8">
        <v>188</v>
      </c>
      <c r="J171" s="208" t="s">
        <v>717</v>
      </c>
    </row>
    <row r="172" spans="1:10" ht="15">
      <c r="A172" s="22"/>
      <c r="B172" s="66" t="s">
        <v>1263</v>
      </c>
      <c r="C172" s="182">
        <v>200</v>
      </c>
      <c r="D172" s="25">
        <v>9.2</v>
      </c>
      <c r="E172" s="25">
        <v>7.06</v>
      </c>
      <c r="F172" s="7">
        <v>54.37</v>
      </c>
      <c r="G172" s="68">
        <v>318</v>
      </c>
      <c r="H172" s="23">
        <v>0.7</v>
      </c>
      <c r="I172" s="8">
        <v>188</v>
      </c>
      <c r="J172" s="208" t="s">
        <v>717</v>
      </c>
    </row>
    <row r="173" spans="1:10" ht="15">
      <c r="A173" s="22"/>
      <c r="B173" s="66" t="s">
        <v>1264</v>
      </c>
      <c r="C173" s="182">
        <v>150</v>
      </c>
      <c r="D173" s="25">
        <v>7.44</v>
      </c>
      <c r="E173" s="25">
        <v>5.69</v>
      </c>
      <c r="F173" s="25">
        <v>42.72</v>
      </c>
      <c r="G173" s="68">
        <v>252</v>
      </c>
      <c r="H173" s="23">
        <v>0.5</v>
      </c>
      <c r="I173" s="8">
        <v>188</v>
      </c>
      <c r="J173" s="207" t="s">
        <v>718</v>
      </c>
    </row>
    <row r="174" spans="1:10" ht="15">
      <c r="A174" s="22"/>
      <c r="B174" s="66" t="s">
        <v>1264</v>
      </c>
      <c r="C174" s="182">
        <v>200</v>
      </c>
      <c r="D174" s="7">
        <v>10.27</v>
      </c>
      <c r="E174" s="25">
        <v>8.26</v>
      </c>
      <c r="F174" s="7">
        <v>55.92</v>
      </c>
      <c r="G174" s="7">
        <v>339</v>
      </c>
      <c r="H174" s="23">
        <v>0.7</v>
      </c>
      <c r="I174" s="8">
        <v>188</v>
      </c>
      <c r="J174" s="207" t="s">
        <v>718</v>
      </c>
    </row>
    <row r="175" spans="1:10" ht="15">
      <c r="A175" s="22"/>
      <c r="B175" s="66" t="s">
        <v>1265</v>
      </c>
      <c r="C175" s="182">
        <v>150</v>
      </c>
      <c r="D175" s="7">
        <v>7.26</v>
      </c>
      <c r="E175" s="25">
        <v>4.9</v>
      </c>
      <c r="F175" s="7">
        <v>43.35</v>
      </c>
      <c r="G175" s="68">
        <v>247</v>
      </c>
      <c r="H175" s="23">
        <v>0.5</v>
      </c>
      <c r="I175" s="8">
        <v>188</v>
      </c>
      <c r="J175" s="208" t="s">
        <v>719</v>
      </c>
    </row>
    <row r="176" spans="1:10" ht="15">
      <c r="A176" s="22"/>
      <c r="B176" s="66" t="s">
        <v>1265</v>
      </c>
      <c r="C176" s="182">
        <v>200</v>
      </c>
      <c r="D176" s="25">
        <v>10.03</v>
      </c>
      <c r="E176" s="25">
        <v>7.21</v>
      </c>
      <c r="F176" s="7">
        <v>56.75</v>
      </c>
      <c r="G176" s="68">
        <v>332</v>
      </c>
      <c r="H176" s="23">
        <v>0.7</v>
      </c>
      <c r="I176" s="8">
        <v>188</v>
      </c>
      <c r="J176" s="208" t="s">
        <v>719</v>
      </c>
    </row>
    <row r="177" spans="1:10" ht="15">
      <c r="A177" s="5" t="s">
        <v>720</v>
      </c>
      <c r="B177" s="66" t="s">
        <v>356</v>
      </c>
      <c r="C177" s="185">
        <v>150</v>
      </c>
      <c r="D177" s="8">
        <v>9.1</v>
      </c>
      <c r="E177" s="8">
        <v>7.47</v>
      </c>
      <c r="F177" s="8">
        <v>49.86</v>
      </c>
      <c r="G177" s="81">
        <v>303</v>
      </c>
      <c r="H177" s="8">
        <v>0.08</v>
      </c>
      <c r="I177" s="8">
        <v>189</v>
      </c>
      <c r="J177" s="343"/>
    </row>
    <row r="178" spans="1:10" ht="15">
      <c r="A178" s="5"/>
      <c r="B178" s="66" t="s">
        <v>356</v>
      </c>
      <c r="C178" s="185">
        <f>SUM(C177/15*18)</f>
        <v>180</v>
      </c>
      <c r="D178" s="8">
        <v>10.92</v>
      </c>
      <c r="E178" s="8">
        <v>8.964</v>
      </c>
      <c r="F178" s="8">
        <v>59.831999999999994</v>
      </c>
      <c r="G178" s="8">
        <v>363.6</v>
      </c>
      <c r="H178" s="8">
        <v>0.096</v>
      </c>
      <c r="I178" s="8">
        <v>189</v>
      </c>
      <c r="J178" s="343"/>
    </row>
    <row r="179" spans="1:10" ht="15">
      <c r="A179" s="5"/>
      <c r="B179" s="66" t="s">
        <v>356</v>
      </c>
      <c r="C179" s="185">
        <v>200</v>
      </c>
      <c r="D179" s="82">
        <v>12.49</v>
      </c>
      <c r="E179" s="82">
        <v>10.03</v>
      </c>
      <c r="F179" s="82">
        <v>66.59</v>
      </c>
      <c r="G179" s="81">
        <v>407</v>
      </c>
      <c r="H179" s="9">
        <v>0.11</v>
      </c>
      <c r="I179" s="8">
        <v>189</v>
      </c>
      <c r="J179" s="343"/>
    </row>
    <row r="180" spans="1:10" ht="15">
      <c r="A180" s="5" t="s">
        <v>722</v>
      </c>
      <c r="B180" s="66" t="s">
        <v>731</v>
      </c>
      <c r="C180" s="182">
        <v>150</v>
      </c>
      <c r="D180" s="25">
        <v>4.96</v>
      </c>
      <c r="E180" s="25">
        <v>4.17</v>
      </c>
      <c r="F180" s="25">
        <v>32.08</v>
      </c>
      <c r="G180" s="68">
        <v>186</v>
      </c>
      <c r="H180" s="23">
        <v>0.4</v>
      </c>
      <c r="I180" s="8">
        <v>190</v>
      </c>
      <c r="J180" s="208" t="s">
        <v>723</v>
      </c>
    </row>
    <row r="181" spans="1:10" ht="15">
      <c r="A181" s="5"/>
      <c r="B181" s="66" t="s">
        <v>731</v>
      </c>
      <c r="C181" s="182">
        <v>200</v>
      </c>
      <c r="D181" s="7">
        <v>6.86</v>
      </c>
      <c r="E181" s="25">
        <v>5.78</v>
      </c>
      <c r="F181" s="7">
        <v>43.24</v>
      </c>
      <c r="G181" s="7">
        <v>252</v>
      </c>
      <c r="H181" s="23">
        <v>0.6</v>
      </c>
      <c r="I181" s="8">
        <v>190</v>
      </c>
      <c r="J181" s="208" t="s">
        <v>723</v>
      </c>
    </row>
    <row r="182" spans="1:10" ht="15">
      <c r="A182" s="22"/>
      <c r="B182" s="66" t="s">
        <v>731</v>
      </c>
      <c r="C182" s="182">
        <v>150</v>
      </c>
      <c r="D182" s="7">
        <v>3.95</v>
      </c>
      <c r="E182" s="25">
        <v>4.17</v>
      </c>
      <c r="F182" s="7">
        <v>33.15</v>
      </c>
      <c r="G182" s="68">
        <v>186</v>
      </c>
      <c r="H182" s="23">
        <v>0.44</v>
      </c>
      <c r="I182" s="8">
        <v>190</v>
      </c>
      <c r="J182" s="207" t="s">
        <v>732</v>
      </c>
    </row>
    <row r="183" spans="1:10" ht="15">
      <c r="A183" s="22"/>
      <c r="B183" s="66" t="s">
        <v>731</v>
      </c>
      <c r="C183" s="182">
        <v>200</v>
      </c>
      <c r="D183" s="25">
        <v>5.5</v>
      </c>
      <c r="E183" s="25">
        <v>5.78</v>
      </c>
      <c r="F183" s="7">
        <v>44.67</v>
      </c>
      <c r="G183" s="68">
        <v>253</v>
      </c>
      <c r="H183" s="23">
        <v>0.6</v>
      </c>
      <c r="I183" s="8">
        <v>190</v>
      </c>
      <c r="J183" s="207" t="s">
        <v>732</v>
      </c>
    </row>
    <row r="184" spans="1:10" ht="15">
      <c r="A184" s="22"/>
      <c r="B184" s="66" t="s">
        <v>731</v>
      </c>
      <c r="C184" s="182">
        <v>150</v>
      </c>
      <c r="D184" s="7">
        <v>5.77</v>
      </c>
      <c r="E184" s="25">
        <v>5</v>
      </c>
      <c r="F184" s="25">
        <v>33.47</v>
      </c>
      <c r="G184" s="68">
        <v>202</v>
      </c>
      <c r="H184" s="23">
        <v>0.44</v>
      </c>
      <c r="I184" s="8">
        <v>190</v>
      </c>
      <c r="J184" s="207" t="s">
        <v>733</v>
      </c>
    </row>
    <row r="185" spans="1:10" ht="15">
      <c r="A185" s="22"/>
      <c r="B185" s="66" t="s">
        <v>731</v>
      </c>
      <c r="C185" s="182">
        <v>200</v>
      </c>
      <c r="D185" s="7">
        <v>7.35</v>
      </c>
      <c r="E185" s="25">
        <v>6.73</v>
      </c>
      <c r="F185" s="7">
        <v>41.67</v>
      </c>
      <c r="G185" s="7">
        <v>257</v>
      </c>
      <c r="H185" s="23">
        <v>0.6</v>
      </c>
      <c r="I185" s="8">
        <v>190</v>
      </c>
      <c r="J185" s="207" t="s">
        <v>733</v>
      </c>
    </row>
    <row r="186" spans="1:10" ht="15">
      <c r="A186" s="22"/>
      <c r="B186" s="66" t="s">
        <v>731</v>
      </c>
      <c r="C186" s="182">
        <v>150</v>
      </c>
      <c r="D186" s="25">
        <v>4.96</v>
      </c>
      <c r="E186" s="25">
        <v>4.15</v>
      </c>
      <c r="F186" s="25">
        <v>32.17</v>
      </c>
      <c r="G186" s="68">
        <v>186</v>
      </c>
      <c r="H186" s="23">
        <v>0.26</v>
      </c>
      <c r="I186" s="8">
        <v>190</v>
      </c>
      <c r="J186" s="208" t="s">
        <v>734</v>
      </c>
    </row>
    <row r="187" spans="1:10" ht="15">
      <c r="A187" s="22"/>
      <c r="B187" s="66" t="s">
        <v>731</v>
      </c>
      <c r="C187" s="182">
        <v>200</v>
      </c>
      <c r="D187" s="7">
        <v>6.86</v>
      </c>
      <c r="E187" s="25">
        <v>5.76</v>
      </c>
      <c r="F187" s="7">
        <v>43.36</v>
      </c>
      <c r="G187" s="68">
        <v>253</v>
      </c>
      <c r="H187" s="23">
        <v>0.4</v>
      </c>
      <c r="I187" s="8">
        <v>190</v>
      </c>
      <c r="J187" s="208" t="s">
        <v>734</v>
      </c>
    </row>
    <row r="188" spans="1:10" ht="15">
      <c r="A188" s="22"/>
      <c r="B188" s="66" t="s">
        <v>731</v>
      </c>
      <c r="C188" s="182">
        <v>150</v>
      </c>
      <c r="D188" s="7">
        <v>3.95</v>
      </c>
      <c r="E188" s="25">
        <v>4.15</v>
      </c>
      <c r="F188" s="7">
        <v>33.24</v>
      </c>
      <c r="G188" s="7">
        <v>186</v>
      </c>
      <c r="H188" s="23">
        <v>0.26</v>
      </c>
      <c r="I188" s="8">
        <v>190</v>
      </c>
      <c r="J188" s="207" t="s">
        <v>735</v>
      </c>
    </row>
    <row r="189" spans="1:10" ht="15">
      <c r="A189" s="22"/>
      <c r="B189" s="66" t="s">
        <v>731</v>
      </c>
      <c r="C189" s="182">
        <v>200</v>
      </c>
      <c r="D189" s="25">
        <v>5.5</v>
      </c>
      <c r="E189" s="7">
        <v>5.76</v>
      </c>
      <c r="F189" s="7">
        <v>44.79</v>
      </c>
      <c r="G189" s="68">
        <v>253</v>
      </c>
      <c r="H189" s="23">
        <v>0.35</v>
      </c>
      <c r="I189" s="8">
        <v>190</v>
      </c>
      <c r="J189" s="207" t="s">
        <v>735</v>
      </c>
    </row>
    <row r="190" spans="1:10" ht="15">
      <c r="A190" s="22"/>
      <c r="B190" s="66" t="s">
        <v>731</v>
      </c>
      <c r="C190" s="182">
        <v>150</v>
      </c>
      <c r="D190" s="25">
        <v>5.77</v>
      </c>
      <c r="E190" s="25">
        <v>4.99</v>
      </c>
      <c r="F190" s="25">
        <v>33.56</v>
      </c>
      <c r="G190" s="68">
        <v>202</v>
      </c>
      <c r="H190" s="23">
        <v>0.26</v>
      </c>
      <c r="I190" s="8">
        <v>190</v>
      </c>
      <c r="J190" s="207" t="s">
        <v>736</v>
      </c>
    </row>
    <row r="191" spans="1:10" ht="15">
      <c r="A191" s="22"/>
      <c r="B191" s="66" t="s">
        <v>731</v>
      </c>
      <c r="C191" s="182">
        <v>200</v>
      </c>
      <c r="D191" s="7">
        <v>7.35</v>
      </c>
      <c r="E191" s="25">
        <v>6.71</v>
      </c>
      <c r="F191" s="7">
        <v>41.79</v>
      </c>
      <c r="G191" s="7">
        <v>257</v>
      </c>
      <c r="H191" s="23">
        <v>0.35</v>
      </c>
      <c r="I191" s="8">
        <v>190</v>
      </c>
      <c r="J191" s="207" t="s">
        <v>736</v>
      </c>
    </row>
    <row r="192" spans="1:10" ht="15">
      <c r="A192" s="5" t="s">
        <v>737</v>
      </c>
      <c r="B192" s="66" t="s">
        <v>357</v>
      </c>
      <c r="C192" s="182">
        <v>150</v>
      </c>
      <c r="D192" s="25">
        <v>7</v>
      </c>
      <c r="E192" s="25">
        <v>5.51</v>
      </c>
      <c r="F192" s="25">
        <v>37.46</v>
      </c>
      <c r="G192" s="68">
        <v>227</v>
      </c>
      <c r="H192" s="25">
        <v>0.54</v>
      </c>
      <c r="I192" s="8">
        <v>191</v>
      </c>
      <c r="J192" s="207" t="s">
        <v>706</v>
      </c>
    </row>
    <row r="193" spans="1:10" ht="15">
      <c r="A193" s="5"/>
      <c r="B193" s="66" t="s">
        <v>357</v>
      </c>
      <c r="C193" s="182">
        <v>200</v>
      </c>
      <c r="D193" s="7">
        <v>9.32</v>
      </c>
      <c r="E193" s="7">
        <v>7.57</v>
      </c>
      <c r="F193" s="7">
        <v>49.71</v>
      </c>
      <c r="G193" s="7">
        <v>304</v>
      </c>
      <c r="H193" s="25">
        <v>0.72</v>
      </c>
      <c r="I193" s="8">
        <v>191</v>
      </c>
      <c r="J193" s="208" t="s">
        <v>706</v>
      </c>
    </row>
    <row r="194" spans="1:10" ht="15">
      <c r="A194" s="22"/>
      <c r="B194" s="66" t="s">
        <v>357</v>
      </c>
      <c r="C194" s="182">
        <v>150</v>
      </c>
      <c r="D194" s="7">
        <v>8.05</v>
      </c>
      <c r="E194" s="25">
        <v>6.76</v>
      </c>
      <c r="F194" s="7">
        <v>37.44</v>
      </c>
      <c r="G194" s="68">
        <v>243</v>
      </c>
      <c r="H194" s="25">
        <v>0.54</v>
      </c>
      <c r="I194" s="8">
        <v>191</v>
      </c>
      <c r="J194" s="207" t="s">
        <v>708</v>
      </c>
    </row>
    <row r="195" spans="1:10" ht="15">
      <c r="A195" s="22"/>
      <c r="B195" s="66" t="s">
        <v>357</v>
      </c>
      <c r="C195" s="182">
        <v>200</v>
      </c>
      <c r="D195" s="25">
        <v>10.72</v>
      </c>
      <c r="E195" s="25">
        <v>9.26</v>
      </c>
      <c r="F195" s="7">
        <v>49.65</v>
      </c>
      <c r="G195" s="68">
        <v>325</v>
      </c>
      <c r="H195" s="25">
        <v>0.72</v>
      </c>
      <c r="I195" s="8">
        <v>191</v>
      </c>
      <c r="J195" s="208" t="s">
        <v>675</v>
      </c>
    </row>
    <row r="196" spans="1:10" ht="15">
      <c r="A196" s="22"/>
      <c r="B196" s="66" t="s">
        <v>357</v>
      </c>
      <c r="C196" s="182">
        <v>150</v>
      </c>
      <c r="D196" s="25">
        <v>8.16</v>
      </c>
      <c r="E196" s="25">
        <v>6.15</v>
      </c>
      <c r="F196" s="25">
        <v>38.12</v>
      </c>
      <c r="G196" s="68">
        <v>240</v>
      </c>
      <c r="H196" s="25">
        <v>0.54</v>
      </c>
      <c r="I196" s="8">
        <v>191</v>
      </c>
      <c r="J196" s="207" t="s">
        <v>738</v>
      </c>
    </row>
    <row r="197" spans="1:10" ht="15">
      <c r="A197" s="22"/>
      <c r="B197" s="66" t="s">
        <v>357</v>
      </c>
      <c r="C197" s="182">
        <v>200</v>
      </c>
      <c r="D197" s="7">
        <v>10.72</v>
      </c>
      <c r="E197" s="25">
        <v>8.39</v>
      </c>
      <c r="F197" s="7">
        <v>49.79</v>
      </c>
      <c r="G197" s="7">
        <v>317</v>
      </c>
      <c r="H197" s="25">
        <v>0.72</v>
      </c>
      <c r="I197" s="8">
        <v>191</v>
      </c>
      <c r="J197" s="208" t="s">
        <v>738</v>
      </c>
    </row>
    <row r="198" spans="1:10" ht="15">
      <c r="A198" s="22"/>
      <c r="B198" s="66" t="s">
        <v>357</v>
      </c>
      <c r="C198" s="182">
        <v>150</v>
      </c>
      <c r="D198" s="7">
        <v>8.04</v>
      </c>
      <c r="E198" s="25">
        <v>6.95</v>
      </c>
      <c r="F198" s="7">
        <v>38.45</v>
      </c>
      <c r="G198" s="68">
        <v>248</v>
      </c>
      <c r="H198" s="25">
        <v>0.59</v>
      </c>
      <c r="I198" s="8">
        <v>191</v>
      </c>
      <c r="J198" s="207" t="s">
        <v>739</v>
      </c>
    </row>
    <row r="199" spans="1:10" ht="15">
      <c r="A199" s="22"/>
      <c r="B199" s="66" t="s">
        <v>357</v>
      </c>
      <c r="C199" s="182">
        <v>200</v>
      </c>
      <c r="D199" s="25">
        <v>10.61</v>
      </c>
      <c r="E199" s="25">
        <v>9.47</v>
      </c>
      <c r="F199" s="7">
        <v>50.46</v>
      </c>
      <c r="G199" s="68">
        <v>329</v>
      </c>
      <c r="H199" s="25">
        <v>0.78</v>
      </c>
      <c r="I199" s="8">
        <v>191</v>
      </c>
      <c r="J199" s="208" t="s">
        <v>739</v>
      </c>
    </row>
    <row r="200" spans="1:10" ht="15">
      <c r="A200" s="22"/>
      <c r="B200" s="66" t="s">
        <v>357</v>
      </c>
      <c r="C200" s="182">
        <v>150</v>
      </c>
      <c r="D200" s="25">
        <v>8.03</v>
      </c>
      <c r="E200" s="25">
        <v>6.59</v>
      </c>
      <c r="F200" s="25">
        <v>37.58</v>
      </c>
      <c r="G200" s="68">
        <v>242</v>
      </c>
      <c r="H200" s="25">
        <v>0.54</v>
      </c>
      <c r="I200" s="8">
        <v>191</v>
      </c>
      <c r="J200" s="207" t="s">
        <v>740</v>
      </c>
    </row>
    <row r="201" spans="1:10" ht="15">
      <c r="A201" s="22"/>
      <c r="B201" s="66" t="s">
        <v>357</v>
      </c>
      <c r="C201" s="182">
        <v>200</v>
      </c>
      <c r="D201" s="7">
        <v>10.7</v>
      </c>
      <c r="E201" s="25">
        <v>9.03</v>
      </c>
      <c r="F201" s="7">
        <v>49.84</v>
      </c>
      <c r="G201" s="7">
        <v>323</v>
      </c>
      <c r="H201" s="25">
        <v>0.72</v>
      </c>
      <c r="I201" s="8">
        <v>191</v>
      </c>
      <c r="J201" s="208" t="s">
        <v>740</v>
      </c>
    </row>
    <row r="202" spans="1:10" ht="15">
      <c r="A202" s="22"/>
      <c r="B202" s="66" t="s">
        <v>357</v>
      </c>
      <c r="C202" s="182">
        <v>150</v>
      </c>
      <c r="D202" s="25">
        <v>8</v>
      </c>
      <c r="E202" s="25">
        <v>6.62</v>
      </c>
      <c r="F202" s="7">
        <v>38.41</v>
      </c>
      <c r="G202" s="68">
        <v>245</v>
      </c>
      <c r="H202" s="25">
        <v>0.59</v>
      </c>
      <c r="I202" s="8">
        <v>191</v>
      </c>
      <c r="J202" s="207" t="s">
        <v>741</v>
      </c>
    </row>
    <row r="203" spans="1:10" ht="15">
      <c r="A203" s="22"/>
      <c r="B203" s="66" t="s">
        <v>357</v>
      </c>
      <c r="C203" s="182">
        <v>200</v>
      </c>
      <c r="D203" s="25">
        <v>10.55</v>
      </c>
      <c r="E203" s="25">
        <v>9.04</v>
      </c>
      <c r="F203" s="7">
        <v>50.45</v>
      </c>
      <c r="G203" s="68">
        <v>325</v>
      </c>
      <c r="H203" s="25">
        <v>0.78</v>
      </c>
      <c r="I203" s="8">
        <v>191</v>
      </c>
      <c r="J203" s="208" t="s">
        <v>741</v>
      </c>
    </row>
    <row r="204" spans="1:10" ht="15">
      <c r="A204" s="22"/>
      <c r="B204" s="66" t="s">
        <v>357</v>
      </c>
      <c r="C204" s="182">
        <v>150</v>
      </c>
      <c r="D204" s="25">
        <v>7.84</v>
      </c>
      <c r="E204" s="25">
        <v>6.34</v>
      </c>
      <c r="F204" s="25">
        <v>38.94</v>
      </c>
      <c r="G204" s="68">
        <v>244</v>
      </c>
      <c r="H204" s="25">
        <v>0.59</v>
      </c>
      <c r="I204" s="8">
        <v>191</v>
      </c>
      <c r="J204" s="207" t="s">
        <v>742</v>
      </c>
    </row>
    <row r="205" spans="1:10" ht="15">
      <c r="A205" s="22"/>
      <c r="B205" s="66" t="s">
        <v>357</v>
      </c>
      <c r="C205" s="182">
        <v>200</v>
      </c>
      <c r="D205" s="7">
        <v>10.23</v>
      </c>
      <c r="E205" s="25">
        <v>8.65</v>
      </c>
      <c r="F205" s="7">
        <v>50.47</v>
      </c>
      <c r="G205" s="7">
        <v>321</v>
      </c>
      <c r="H205" s="25">
        <v>0.78</v>
      </c>
      <c r="I205" s="8">
        <v>191</v>
      </c>
      <c r="J205" s="208" t="s">
        <v>742</v>
      </c>
    </row>
    <row r="206" spans="1:10" ht="15">
      <c r="A206" s="5" t="s">
        <v>743</v>
      </c>
      <c r="B206" s="66" t="s">
        <v>358</v>
      </c>
      <c r="C206" s="182">
        <v>150</v>
      </c>
      <c r="D206" s="25">
        <v>5.97</v>
      </c>
      <c r="E206" s="25">
        <v>5.53</v>
      </c>
      <c r="F206" s="25">
        <v>31.29</v>
      </c>
      <c r="G206" s="68">
        <v>199</v>
      </c>
      <c r="H206" s="25">
        <v>0.68</v>
      </c>
      <c r="I206" s="8">
        <v>192</v>
      </c>
      <c r="J206" s="207" t="s">
        <v>744</v>
      </c>
    </row>
    <row r="207" spans="1:10" ht="15">
      <c r="A207" s="5"/>
      <c r="B207" s="66" t="s">
        <v>358</v>
      </c>
      <c r="C207" s="182">
        <v>200</v>
      </c>
      <c r="D207" s="7">
        <v>8.19</v>
      </c>
      <c r="E207" s="7">
        <v>7.41</v>
      </c>
      <c r="F207" s="7">
        <v>42.07</v>
      </c>
      <c r="G207" s="7">
        <v>268</v>
      </c>
      <c r="H207" s="25">
        <v>0.91</v>
      </c>
      <c r="I207" s="8">
        <v>192</v>
      </c>
      <c r="J207" s="208" t="s">
        <v>744</v>
      </c>
    </row>
    <row r="208" spans="1:10" ht="15">
      <c r="A208" s="22"/>
      <c r="B208" s="66" t="s">
        <v>358</v>
      </c>
      <c r="C208" s="182">
        <v>150</v>
      </c>
      <c r="D208" s="7">
        <v>7.13</v>
      </c>
      <c r="E208" s="25">
        <v>6.83</v>
      </c>
      <c r="F208" s="7">
        <v>31.63</v>
      </c>
      <c r="G208" s="7">
        <v>216</v>
      </c>
      <c r="H208" s="25">
        <v>0.7</v>
      </c>
      <c r="I208" s="8">
        <v>192</v>
      </c>
      <c r="J208" s="207" t="s">
        <v>745</v>
      </c>
    </row>
    <row r="209" spans="1:10" ht="15">
      <c r="A209" s="22"/>
      <c r="B209" s="66" t="s">
        <v>358</v>
      </c>
      <c r="C209" s="182">
        <v>200</v>
      </c>
      <c r="D209" s="25">
        <v>9.74</v>
      </c>
      <c r="E209" s="25">
        <v>9.13</v>
      </c>
      <c r="F209" s="7">
        <v>42.54</v>
      </c>
      <c r="G209" s="68">
        <v>291</v>
      </c>
      <c r="H209" s="25">
        <v>0.93</v>
      </c>
      <c r="I209" s="8">
        <v>192</v>
      </c>
      <c r="J209" s="208" t="s">
        <v>745</v>
      </c>
    </row>
    <row r="210" spans="1:10" ht="15">
      <c r="A210" s="22"/>
      <c r="B210" s="66" t="s">
        <v>358</v>
      </c>
      <c r="C210" s="182">
        <v>150</v>
      </c>
      <c r="D210" s="25">
        <v>7.12</v>
      </c>
      <c r="E210" s="25">
        <v>6.24</v>
      </c>
      <c r="F210" s="25">
        <v>31.78</v>
      </c>
      <c r="G210" s="68">
        <v>212</v>
      </c>
      <c r="H210" s="25">
        <v>0.7</v>
      </c>
      <c r="I210" s="8">
        <v>192</v>
      </c>
      <c r="J210" s="207" t="s">
        <v>746</v>
      </c>
    </row>
    <row r="211" spans="1:10" ht="15">
      <c r="A211" s="22"/>
      <c r="B211" s="66" t="s">
        <v>358</v>
      </c>
      <c r="C211" s="182">
        <v>200</v>
      </c>
      <c r="D211" s="7">
        <v>9.72</v>
      </c>
      <c r="E211" s="25">
        <v>8.35</v>
      </c>
      <c r="F211" s="7">
        <v>42.73</v>
      </c>
      <c r="G211" s="7">
        <v>285</v>
      </c>
      <c r="H211" s="25">
        <v>0.93</v>
      </c>
      <c r="I211" s="8">
        <v>192</v>
      </c>
      <c r="J211" s="208" t="s">
        <v>746</v>
      </c>
    </row>
    <row r="212" spans="1:10" ht="15">
      <c r="A212" s="22"/>
      <c r="B212" s="66" t="s">
        <v>358</v>
      </c>
      <c r="C212" s="182">
        <v>150</v>
      </c>
      <c r="D212" s="7">
        <v>6.64</v>
      </c>
      <c r="E212" s="25">
        <v>6.67</v>
      </c>
      <c r="F212" s="7">
        <v>30.93</v>
      </c>
      <c r="G212" s="68">
        <v>210</v>
      </c>
      <c r="H212" s="25">
        <v>0.69</v>
      </c>
      <c r="I212" s="8">
        <v>192</v>
      </c>
      <c r="J212" s="207" t="s">
        <v>747</v>
      </c>
    </row>
    <row r="213" spans="1:10" ht="15">
      <c r="A213" s="22"/>
      <c r="B213" s="66" t="s">
        <v>358</v>
      </c>
      <c r="C213" s="182">
        <v>200</v>
      </c>
      <c r="D213" s="25">
        <v>9.15</v>
      </c>
      <c r="E213" s="25">
        <v>8.95</v>
      </c>
      <c r="F213" s="7">
        <v>42.03</v>
      </c>
      <c r="G213" s="68">
        <v>285</v>
      </c>
      <c r="H213" s="25">
        <v>0.92</v>
      </c>
      <c r="I213" s="8">
        <v>192</v>
      </c>
      <c r="J213" s="208" t="s">
        <v>747</v>
      </c>
    </row>
    <row r="214" spans="1:10" ht="15">
      <c r="A214" s="22"/>
      <c r="B214" s="66" t="s">
        <v>358</v>
      </c>
      <c r="C214" s="182">
        <v>150</v>
      </c>
      <c r="D214" s="25">
        <v>7.12</v>
      </c>
      <c r="E214" s="25">
        <v>6.67</v>
      </c>
      <c r="F214" s="25">
        <v>31.77</v>
      </c>
      <c r="G214" s="68">
        <v>216</v>
      </c>
      <c r="H214" s="25">
        <v>0.7</v>
      </c>
      <c r="I214" s="8">
        <v>192</v>
      </c>
      <c r="J214" s="207" t="s">
        <v>748</v>
      </c>
    </row>
    <row r="215" spans="1:10" ht="15">
      <c r="A215" s="22"/>
      <c r="B215" s="66" t="s">
        <v>358</v>
      </c>
      <c r="C215" s="182">
        <v>200</v>
      </c>
      <c r="D215" s="7">
        <v>9.72</v>
      </c>
      <c r="E215" s="25">
        <v>8.92</v>
      </c>
      <c r="F215" s="7">
        <v>42.73</v>
      </c>
      <c r="G215" s="7">
        <v>290</v>
      </c>
      <c r="H215" s="25">
        <v>0.93</v>
      </c>
      <c r="I215" s="8">
        <v>192</v>
      </c>
      <c r="J215" s="208" t="s">
        <v>748</v>
      </c>
    </row>
    <row r="216" spans="1:10" ht="15">
      <c r="A216" s="22"/>
      <c r="B216" s="66" t="s">
        <v>358</v>
      </c>
      <c r="C216" s="182">
        <v>150</v>
      </c>
      <c r="D216" s="25">
        <v>6.78</v>
      </c>
      <c r="E216" s="25">
        <v>6.47</v>
      </c>
      <c r="F216" s="25">
        <v>31.7</v>
      </c>
      <c r="G216" s="68">
        <v>212</v>
      </c>
      <c r="H216" s="25">
        <v>0.7</v>
      </c>
      <c r="I216" s="8">
        <v>192</v>
      </c>
      <c r="J216" s="207" t="s">
        <v>749</v>
      </c>
    </row>
    <row r="217" spans="1:10" ht="15">
      <c r="A217" s="22"/>
      <c r="B217" s="66" t="s">
        <v>358</v>
      </c>
      <c r="C217" s="182">
        <v>200</v>
      </c>
      <c r="D217" s="25">
        <v>9.2</v>
      </c>
      <c r="E217" s="25">
        <v>8.64</v>
      </c>
      <c r="F217" s="7">
        <v>42.22</v>
      </c>
      <c r="G217" s="68">
        <v>283</v>
      </c>
      <c r="H217" s="25">
        <v>0.93</v>
      </c>
      <c r="I217" s="8">
        <v>192</v>
      </c>
      <c r="J217" s="208" t="s">
        <v>749</v>
      </c>
    </row>
    <row r="218" spans="1:10" ht="15">
      <c r="A218" s="22"/>
      <c r="B218" s="66" t="s">
        <v>358</v>
      </c>
      <c r="C218" s="182">
        <v>150</v>
      </c>
      <c r="D218" s="25">
        <v>6.55</v>
      </c>
      <c r="E218" s="25">
        <v>6.24</v>
      </c>
      <c r="F218" s="25">
        <v>31.51</v>
      </c>
      <c r="G218" s="68">
        <v>208</v>
      </c>
      <c r="H218" s="25">
        <v>0.7</v>
      </c>
      <c r="I218" s="8">
        <v>192</v>
      </c>
      <c r="J218" s="207" t="s">
        <v>750</v>
      </c>
    </row>
    <row r="219" spans="1:10" ht="15">
      <c r="A219" s="22"/>
      <c r="B219" s="66" t="s">
        <v>358</v>
      </c>
      <c r="C219" s="182">
        <v>200</v>
      </c>
      <c r="D219" s="25">
        <v>8.8</v>
      </c>
      <c r="E219" s="25">
        <v>8.28</v>
      </c>
      <c r="F219" s="7">
        <v>41.62</v>
      </c>
      <c r="G219" s="7">
        <v>276</v>
      </c>
      <c r="H219" s="25">
        <v>0.93</v>
      </c>
      <c r="I219" s="8">
        <v>192</v>
      </c>
      <c r="J219" s="208" t="s">
        <v>750</v>
      </c>
    </row>
    <row r="220" spans="1:10" ht="15">
      <c r="A220" s="22"/>
      <c r="B220" s="66" t="s">
        <v>358</v>
      </c>
      <c r="C220" s="182">
        <v>150</v>
      </c>
      <c r="D220" s="25">
        <v>5.97</v>
      </c>
      <c r="E220" s="25">
        <v>5.51</v>
      </c>
      <c r="F220" s="25">
        <v>31.41</v>
      </c>
      <c r="G220" s="68">
        <v>199</v>
      </c>
      <c r="H220" s="25">
        <v>0.44</v>
      </c>
      <c r="I220" s="8">
        <v>192</v>
      </c>
      <c r="J220" s="207" t="s">
        <v>751</v>
      </c>
    </row>
    <row r="221" spans="1:10" ht="15">
      <c r="A221" s="22"/>
      <c r="B221" s="66" t="s">
        <v>358</v>
      </c>
      <c r="C221" s="182">
        <v>200</v>
      </c>
      <c r="D221" s="7">
        <v>8.19</v>
      </c>
      <c r="E221" s="7">
        <v>7.38</v>
      </c>
      <c r="F221" s="7">
        <v>42.23</v>
      </c>
      <c r="G221" s="7">
        <v>268</v>
      </c>
      <c r="H221" s="25">
        <v>0.59</v>
      </c>
      <c r="I221" s="8">
        <v>192</v>
      </c>
      <c r="J221" s="208" t="s">
        <v>751</v>
      </c>
    </row>
    <row r="222" spans="1:10" ht="15">
      <c r="A222" s="22"/>
      <c r="B222" s="66" t="s">
        <v>358</v>
      </c>
      <c r="C222" s="182">
        <v>150</v>
      </c>
      <c r="D222" s="7">
        <v>7.13</v>
      </c>
      <c r="E222" s="25">
        <v>6.81</v>
      </c>
      <c r="F222" s="7">
        <v>31.75</v>
      </c>
      <c r="G222" s="7">
        <v>217</v>
      </c>
      <c r="H222" s="25">
        <v>0.46</v>
      </c>
      <c r="I222" s="8">
        <v>192</v>
      </c>
      <c r="J222" s="207" t="s">
        <v>752</v>
      </c>
    </row>
    <row r="223" spans="1:10" ht="15">
      <c r="A223" s="22"/>
      <c r="B223" s="66" t="s">
        <v>358</v>
      </c>
      <c r="C223" s="182">
        <v>200</v>
      </c>
      <c r="D223" s="25">
        <v>9.74</v>
      </c>
      <c r="E223" s="25">
        <v>9.1</v>
      </c>
      <c r="F223" s="7">
        <v>42.71</v>
      </c>
      <c r="G223" s="68">
        <v>292</v>
      </c>
      <c r="H223" s="25">
        <v>0.61</v>
      </c>
      <c r="I223" s="8">
        <v>192</v>
      </c>
      <c r="J223" s="208" t="s">
        <v>752</v>
      </c>
    </row>
    <row r="224" spans="1:10" ht="15">
      <c r="A224" s="22"/>
      <c r="B224" s="66" t="s">
        <v>358</v>
      </c>
      <c r="C224" s="182">
        <v>150</v>
      </c>
      <c r="D224" s="25">
        <v>7.12</v>
      </c>
      <c r="E224" s="25">
        <v>6.21</v>
      </c>
      <c r="F224" s="25">
        <v>31.9</v>
      </c>
      <c r="G224" s="68">
        <v>212</v>
      </c>
      <c r="H224" s="25">
        <v>0.46</v>
      </c>
      <c r="I224" s="8">
        <v>192</v>
      </c>
      <c r="J224" s="207" t="s">
        <v>753</v>
      </c>
    </row>
    <row r="225" spans="1:10" ht="15">
      <c r="A225" s="22"/>
      <c r="B225" s="66" t="s">
        <v>358</v>
      </c>
      <c r="C225" s="182">
        <v>200</v>
      </c>
      <c r="D225" s="7">
        <v>9.72</v>
      </c>
      <c r="E225" s="25">
        <v>8.32</v>
      </c>
      <c r="F225" s="7">
        <v>42.89</v>
      </c>
      <c r="G225" s="7">
        <v>285</v>
      </c>
      <c r="H225" s="25">
        <v>0.61</v>
      </c>
      <c r="I225" s="8">
        <v>192</v>
      </c>
      <c r="J225" s="208" t="s">
        <v>753</v>
      </c>
    </row>
    <row r="226" spans="1:10" ht="15">
      <c r="A226" s="22"/>
      <c r="B226" s="66" t="s">
        <v>358</v>
      </c>
      <c r="C226" s="182">
        <v>150</v>
      </c>
      <c r="D226" s="7">
        <v>6.64</v>
      </c>
      <c r="E226" s="25">
        <v>6.64</v>
      </c>
      <c r="F226" s="7">
        <v>31.05</v>
      </c>
      <c r="G226" s="68">
        <v>211</v>
      </c>
      <c r="H226" s="25">
        <v>0.46</v>
      </c>
      <c r="I226" s="8">
        <v>192</v>
      </c>
      <c r="J226" s="207" t="s">
        <v>754</v>
      </c>
    </row>
    <row r="227" spans="1:10" ht="15">
      <c r="A227" s="22"/>
      <c r="B227" s="66" t="s">
        <v>358</v>
      </c>
      <c r="C227" s="182">
        <v>200</v>
      </c>
      <c r="D227" s="25">
        <v>9.15</v>
      </c>
      <c r="E227" s="25">
        <v>8.92</v>
      </c>
      <c r="F227" s="7">
        <v>42.19</v>
      </c>
      <c r="G227" s="68">
        <v>286</v>
      </c>
      <c r="H227" s="25">
        <v>0.6</v>
      </c>
      <c r="I227" s="8">
        <v>192</v>
      </c>
      <c r="J227" s="208" t="s">
        <v>754</v>
      </c>
    </row>
    <row r="228" spans="1:10" ht="15">
      <c r="A228" s="22"/>
      <c r="B228" s="66" t="s">
        <v>358</v>
      </c>
      <c r="C228" s="182">
        <v>150</v>
      </c>
      <c r="D228" s="25">
        <v>7.12</v>
      </c>
      <c r="E228" s="25">
        <v>6.64</v>
      </c>
      <c r="F228" s="25">
        <v>31.89</v>
      </c>
      <c r="G228" s="68">
        <v>216</v>
      </c>
      <c r="H228" s="25">
        <v>0.46</v>
      </c>
      <c r="I228" s="8">
        <v>192</v>
      </c>
      <c r="J228" s="207" t="s">
        <v>755</v>
      </c>
    </row>
    <row r="229" spans="1:10" ht="15">
      <c r="A229" s="22"/>
      <c r="B229" s="66" t="s">
        <v>358</v>
      </c>
      <c r="C229" s="182">
        <v>200</v>
      </c>
      <c r="D229" s="7">
        <v>9.72</v>
      </c>
      <c r="E229" s="25">
        <v>8.88</v>
      </c>
      <c r="F229" s="7">
        <v>42.9</v>
      </c>
      <c r="G229" s="7">
        <v>290</v>
      </c>
      <c r="H229" s="25">
        <v>0.61</v>
      </c>
      <c r="I229" s="8">
        <v>192</v>
      </c>
      <c r="J229" s="208" t="s">
        <v>755</v>
      </c>
    </row>
    <row r="230" spans="1:10" ht="15">
      <c r="A230" s="22"/>
      <c r="B230" s="66" t="s">
        <v>358</v>
      </c>
      <c r="C230" s="182">
        <v>150</v>
      </c>
      <c r="D230" s="25">
        <v>6.78</v>
      </c>
      <c r="E230" s="25">
        <v>6.44</v>
      </c>
      <c r="F230" s="7">
        <v>31.82</v>
      </c>
      <c r="G230" s="68">
        <v>212</v>
      </c>
      <c r="H230" s="25">
        <v>0.46</v>
      </c>
      <c r="I230" s="8">
        <v>192</v>
      </c>
      <c r="J230" s="207" t="s">
        <v>756</v>
      </c>
    </row>
    <row r="231" spans="1:10" ht="15">
      <c r="A231" s="22"/>
      <c r="B231" s="66" t="s">
        <v>358</v>
      </c>
      <c r="C231" s="182">
        <v>200</v>
      </c>
      <c r="D231" s="25">
        <v>9.2</v>
      </c>
      <c r="E231" s="25">
        <v>8.61</v>
      </c>
      <c r="F231" s="7">
        <v>42.38</v>
      </c>
      <c r="G231" s="68">
        <v>284</v>
      </c>
      <c r="H231" s="25">
        <v>0.61</v>
      </c>
      <c r="I231" s="8">
        <v>192</v>
      </c>
      <c r="J231" s="208" t="s">
        <v>756</v>
      </c>
    </row>
    <row r="232" spans="1:10" ht="15">
      <c r="A232" s="22"/>
      <c r="B232" s="66" t="s">
        <v>358</v>
      </c>
      <c r="C232" s="182">
        <v>150</v>
      </c>
      <c r="D232" s="25">
        <v>6.55</v>
      </c>
      <c r="E232" s="25">
        <v>6.21</v>
      </c>
      <c r="F232" s="25">
        <v>31.63</v>
      </c>
      <c r="G232" s="68">
        <v>209</v>
      </c>
      <c r="H232" s="25">
        <v>0.46</v>
      </c>
      <c r="I232" s="8">
        <v>192</v>
      </c>
      <c r="J232" s="207" t="s">
        <v>757</v>
      </c>
    </row>
    <row r="233" spans="1:10" ht="15">
      <c r="A233" s="22"/>
      <c r="B233" s="66" t="s">
        <v>358</v>
      </c>
      <c r="C233" s="182">
        <v>200</v>
      </c>
      <c r="D233" s="25">
        <v>8.8</v>
      </c>
      <c r="E233" s="25">
        <v>8.25</v>
      </c>
      <c r="F233" s="7">
        <v>41.79</v>
      </c>
      <c r="G233" s="7">
        <v>277</v>
      </c>
      <c r="H233" s="25">
        <v>0.61</v>
      </c>
      <c r="I233" s="8">
        <v>192</v>
      </c>
      <c r="J233" s="208" t="s">
        <v>757</v>
      </c>
    </row>
    <row r="234" spans="1:10" ht="15">
      <c r="A234" s="5" t="s">
        <v>758</v>
      </c>
      <c r="B234" s="66" t="s">
        <v>912</v>
      </c>
      <c r="C234" s="182">
        <v>150</v>
      </c>
      <c r="D234" s="25">
        <v>5.21</v>
      </c>
      <c r="E234" s="25">
        <v>8.79</v>
      </c>
      <c r="F234" s="25">
        <v>48.93</v>
      </c>
      <c r="G234" s="68">
        <v>296</v>
      </c>
      <c r="H234" s="25">
        <v>0.05</v>
      </c>
      <c r="I234" s="8">
        <v>195</v>
      </c>
      <c r="J234" s="207" t="s">
        <v>759</v>
      </c>
    </row>
    <row r="235" spans="1:10" ht="15">
      <c r="A235" s="5"/>
      <c r="B235" s="66" t="s">
        <v>912</v>
      </c>
      <c r="C235" s="182">
        <v>100</v>
      </c>
      <c r="D235" s="7">
        <v>3.473333333333333</v>
      </c>
      <c r="E235" s="7">
        <v>5.86</v>
      </c>
      <c r="F235" s="7">
        <v>32.62</v>
      </c>
      <c r="G235" s="7">
        <v>197.33333333333334</v>
      </c>
      <c r="H235" s="7">
        <v>0.03333333333333333</v>
      </c>
      <c r="I235" s="8">
        <v>195</v>
      </c>
      <c r="J235" s="207" t="s">
        <v>759</v>
      </c>
    </row>
    <row r="236" spans="1:10" ht="15">
      <c r="A236" s="5"/>
      <c r="B236" s="66" t="s">
        <v>912</v>
      </c>
      <c r="C236" s="182">
        <v>130</v>
      </c>
      <c r="D236" s="7">
        <v>4.515333333333333</v>
      </c>
      <c r="E236" s="7">
        <v>7.617999999999999</v>
      </c>
      <c r="F236" s="7">
        <v>42.40599999999999</v>
      </c>
      <c r="G236" s="7">
        <v>256.53333333333336</v>
      </c>
      <c r="H236" s="7">
        <v>0.04333333333333333</v>
      </c>
      <c r="I236" s="8">
        <v>195</v>
      </c>
      <c r="J236" s="207" t="s">
        <v>759</v>
      </c>
    </row>
    <row r="237" spans="1:10" ht="15">
      <c r="A237" s="5"/>
      <c r="B237" s="66" t="s">
        <v>912</v>
      </c>
      <c r="C237" s="182">
        <v>200</v>
      </c>
      <c r="D237" s="7">
        <v>6.9</v>
      </c>
      <c r="E237" s="7">
        <v>10.72</v>
      </c>
      <c r="F237" s="7">
        <v>65.92</v>
      </c>
      <c r="G237" s="7">
        <v>388</v>
      </c>
      <c r="H237" s="25">
        <v>0.14</v>
      </c>
      <c r="I237" s="8">
        <v>195</v>
      </c>
      <c r="J237" s="207" t="s">
        <v>759</v>
      </c>
    </row>
    <row r="238" spans="1:10" ht="15">
      <c r="A238" s="22"/>
      <c r="B238" s="66" t="s">
        <v>913</v>
      </c>
      <c r="C238" s="182">
        <v>150</v>
      </c>
      <c r="D238" s="7">
        <v>8.02</v>
      </c>
      <c r="E238" s="25">
        <v>9.93</v>
      </c>
      <c r="F238" s="7">
        <v>51.02</v>
      </c>
      <c r="G238" s="7">
        <v>326</v>
      </c>
      <c r="H238" s="25">
        <v>0.88</v>
      </c>
      <c r="I238" s="8">
        <v>195</v>
      </c>
      <c r="J238" s="207" t="s">
        <v>760</v>
      </c>
    </row>
    <row r="239" spans="1:10" ht="15">
      <c r="A239" s="22"/>
      <c r="B239" s="66" t="s">
        <v>913</v>
      </c>
      <c r="C239" s="182">
        <v>100</v>
      </c>
      <c r="D239" s="7">
        <v>5.346666666666666</v>
      </c>
      <c r="E239" s="7">
        <v>6.62</v>
      </c>
      <c r="F239" s="7">
        <v>34.013333333333335</v>
      </c>
      <c r="G239" s="7">
        <v>217.33333333333334</v>
      </c>
      <c r="H239" s="7">
        <v>0.5866666666666667</v>
      </c>
      <c r="I239" s="8">
        <v>195</v>
      </c>
      <c r="J239" s="207" t="s">
        <v>760</v>
      </c>
    </row>
    <row r="240" spans="1:10" ht="15">
      <c r="A240" s="22"/>
      <c r="B240" s="66" t="s">
        <v>913</v>
      </c>
      <c r="C240" s="182">
        <v>130</v>
      </c>
      <c r="D240" s="7">
        <v>6.950666666666666</v>
      </c>
      <c r="E240" s="7">
        <v>8.606</v>
      </c>
      <c r="F240" s="7">
        <v>44.217333333333336</v>
      </c>
      <c r="G240" s="7">
        <v>282.53333333333336</v>
      </c>
      <c r="H240" s="7">
        <v>0.7626666666666666</v>
      </c>
      <c r="I240" s="8">
        <v>195</v>
      </c>
      <c r="J240" s="207" t="s">
        <v>760</v>
      </c>
    </row>
    <row r="241" spans="1:10" ht="15">
      <c r="A241" s="22"/>
      <c r="B241" s="66" t="s">
        <v>913</v>
      </c>
      <c r="C241" s="182">
        <v>200</v>
      </c>
      <c r="D241" s="7">
        <v>200</v>
      </c>
      <c r="E241" s="7">
        <v>200</v>
      </c>
      <c r="F241" s="7">
        <v>200</v>
      </c>
      <c r="G241" s="7">
        <v>200</v>
      </c>
      <c r="H241" s="7">
        <v>200</v>
      </c>
      <c r="I241" s="8">
        <v>195</v>
      </c>
      <c r="J241" s="207" t="s">
        <v>760</v>
      </c>
    </row>
    <row r="242" spans="1:10" ht="15">
      <c r="A242" s="22"/>
      <c r="B242" s="66" t="s">
        <v>914</v>
      </c>
      <c r="C242" s="182">
        <v>150</v>
      </c>
      <c r="D242" s="7">
        <v>150</v>
      </c>
      <c r="E242" s="7">
        <v>150</v>
      </c>
      <c r="F242" s="7">
        <v>150</v>
      </c>
      <c r="G242" s="7">
        <v>150</v>
      </c>
      <c r="H242" s="7">
        <v>150</v>
      </c>
      <c r="I242" s="8">
        <v>195</v>
      </c>
      <c r="J242" s="207" t="s">
        <v>761</v>
      </c>
    </row>
    <row r="243" spans="1:10" ht="15">
      <c r="A243" s="22"/>
      <c r="B243" s="66" t="s">
        <v>914</v>
      </c>
      <c r="C243" s="182">
        <v>100</v>
      </c>
      <c r="D243" s="7">
        <v>100</v>
      </c>
      <c r="E243" s="7">
        <v>100</v>
      </c>
      <c r="F243" s="7">
        <v>100</v>
      </c>
      <c r="G243" s="7">
        <v>100</v>
      </c>
      <c r="H243" s="7">
        <v>100</v>
      </c>
      <c r="I243" s="8">
        <v>195</v>
      </c>
      <c r="J243" s="207" t="s">
        <v>761</v>
      </c>
    </row>
    <row r="244" spans="1:10" ht="15">
      <c r="A244" s="22"/>
      <c r="B244" s="66" t="s">
        <v>914</v>
      </c>
      <c r="C244" s="182">
        <v>130</v>
      </c>
      <c r="D244" s="7">
        <v>130</v>
      </c>
      <c r="E244" s="7">
        <v>130</v>
      </c>
      <c r="F244" s="7">
        <v>130</v>
      </c>
      <c r="G244" s="7">
        <v>130</v>
      </c>
      <c r="H244" s="7">
        <v>130</v>
      </c>
      <c r="I244" s="8">
        <v>195</v>
      </c>
      <c r="J244" s="207" t="s">
        <v>761</v>
      </c>
    </row>
    <row r="245" spans="1:13" ht="15">
      <c r="A245" s="22"/>
      <c r="B245" s="66" t="s">
        <v>914</v>
      </c>
      <c r="C245" s="182">
        <v>200</v>
      </c>
      <c r="D245" s="7">
        <v>11.83</v>
      </c>
      <c r="E245" s="25">
        <v>13.86</v>
      </c>
      <c r="F245" s="7">
        <v>70.59</v>
      </c>
      <c r="G245" s="7">
        <v>454</v>
      </c>
      <c r="H245" s="25">
        <v>1.11</v>
      </c>
      <c r="I245" s="8">
        <v>195</v>
      </c>
      <c r="J245" s="207" t="s">
        <v>761</v>
      </c>
      <c r="M245" s="20">
        <v>2</v>
      </c>
    </row>
    <row r="246" spans="1:10" ht="15">
      <c r="A246" s="5" t="s">
        <v>762</v>
      </c>
      <c r="B246" s="66" t="s">
        <v>763</v>
      </c>
      <c r="C246" s="182">
        <v>150</v>
      </c>
      <c r="D246" s="25">
        <v>8.86</v>
      </c>
      <c r="E246" s="25">
        <v>11.18</v>
      </c>
      <c r="F246" s="25">
        <v>43.39</v>
      </c>
      <c r="G246" s="68">
        <v>310</v>
      </c>
      <c r="H246" s="25">
        <v>0.61</v>
      </c>
      <c r="I246" s="8">
        <v>196</v>
      </c>
      <c r="J246" s="207" t="s">
        <v>673</v>
      </c>
    </row>
    <row r="247" spans="1:10" ht="15">
      <c r="A247" s="5"/>
      <c r="B247" s="66" t="s">
        <v>763</v>
      </c>
      <c r="C247" s="182">
        <v>200</v>
      </c>
      <c r="D247" s="7">
        <v>11.61</v>
      </c>
      <c r="E247" s="7">
        <v>14.29</v>
      </c>
      <c r="F247" s="7">
        <v>57.17</v>
      </c>
      <c r="G247" s="7">
        <v>404</v>
      </c>
      <c r="H247" s="25">
        <v>0.78</v>
      </c>
      <c r="I247" s="8">
        <v>196</v>
      </c>
      <c r="J247" s="207" t="s">
        <v>673</v>
      </c>
    </row>
    <row r="248" spans="1:10" ht="15">
      <c r="A248" s="22"/>
      <c r="B248" s="66" t="s">
        <v>763</v>
      </c>
      <c r="C248" s="182">
        <v>150</v>
      </c>
      <c r="D248" s="7">
        <v>8.85</v>
      </c>
      <c r="E248" s="7">
        <v>11.59</v>
      </c>
      <c r="F248" s="7">
        <v>43.45</v>
      </c>
      <c r="G248" s="7">
        <v>313</v>
      </c>
      <c r="H248" s="25">
        <v>0.61</v>
      </c>
      <c r="I248" s="8">
        <v>196</v>
      </c>
      <c r="J248" s="207" t="s">
        <v>675</v>
      </c>
    </row>
    <row r="249" spans="1:10" ht="15">
      <c r="A249" s="22"/>
      <c r="B249" s="66" t="s">
        <v>763</v>
      </c>
      <c r="C249" s="182">
        <v>200</v>
      </c>
      <c r="D249" s="25">
        <v>11.59</v>
      </c>
      <c r="E249" s="25">
        <v>14.82</v>
      </c>
      <c r="F249" s="7">
        <v>57.26</v>
      </c>
      <c r="G249" s="68">
        <v>409</v>
      </c>
      <c r="H249" s="25">
        <v>0.78</v>
      </c>
      <c r="I249" s="8">
        <v>196</v>
      </c>
      <c r="J249" s="207" t="s">
        <v>675</v>
      </c>
    </row>
    <row r="250" spans="1:10" ht="15">
      <c r="A250" s="22"/>
      <c r="B250" s="66" t="s">
        <v>763</v>
      </c>
      <c r="C250" s="182">
        <v>150</v>
      </c>
      <c r="D250" s="7">
        <v>8.26</v>
      </c>
      <c r="E250" s="25">
        <v>11.09</v>
      </c>
      <c r="F250" s="25">
        <v>43.55</v>
      </c>
      <c r="G250" s="68">
        <v>307</v>
      </c>
      <c r="H250" s="25">
        <v>0.57</v>
      </c>
      <c r="I250" s="8">
        <v>196</v>
      </c>
      <c r="J250" s="207" t="s">
        <v>676</v>
      </c>
    </row>
    <row r="251" spans="1:10" ht="15">
      <c r="A251" s="22"/>
      <c r="B251" s="66" t="s">
        <v>763</v>
      </c>
      <c r="C251" s="182">
        <v>200</v>
      </c>
      <c r="D251" s="7">
        <v>10.78</v>
      </c>
      <c r="E251" s="25">
        <v>14.75</v>
      </c>
      <c r="F251" s="7">
        <v>59.47</v>
      </c>
      <c r="G251" s="7">
        <v>414</v>
      </c>
      <c r="H251" s="25">
        <v>0.75</v>
      </c>
      <c r="I251" s="8">
        <v>196</v>
      </c>
      <c r="J251" s="207" t="s">
        <v>676</v>
      </c>
    </row>
    <row r="252" spans="1:10" ht="15">
      <c r="A252" s="5" t="s">
        <v>764</v>
      </c>
      <c r="B252" s="66" t="s">
        <v>360</v>
      </c>
      <c r="C252" s="182">
        <v>150</v>
      </c>
      <c r="D252" s="25">
        <v>7.68</v>
      </c>
      <c r="E252" s="25">
        <v>5.78</v>
      </c>
      <c r="F252" s="25">
        <v>40.84</v>
      </c>
      <c r="G252" s="68">
        <v>246</v>
      </c>
      <c r="H252" s="25">
        <v>0.52</v>
      </c>
      <c r="I252" s="8">
        <v>198</v>
      </c>
      <c r="J252" s="207" t="s">
        <v>765</v>
      </c>
    </row>
    <row r="253" spans="1:10" ht="15">
      <c r="A253" s="5"/>
      <c r="B253" s="66" t="s">
        <v>360</v>
      </c>
      <c r="C253" s="182">
        <v>200</v>
      </c>
      <c r="D253" s="25">
        <v>10.07</v>
      </c>
      <c r="E253" s="25">
        <v>7.61</v>
      </c>
      <c r="F253" s="25">
        <v>53.88</v>
      </c>
      <c r="G253" s="68">
        <v>324</v>
      </c>
      <c r="H253" s="25">
        <v>0.65</v>
      </c>
      <c r="I253" s="8">
        <v>198</v>
      </c>
      <c r="J253" s="207" t="s">
        <v>765</v>
      </c>
    </row>
    <row r="254" spans="1:10" ht="15">
      <c r="A254" s="22"/>
      <c r="B254" s="66" t="s">
        <v>359</v>
      </c>
      <c r="C254" s="182">
        <v>150</v>
      </c>
      <c r="D254" s="7">
        <v>7.45</v>
      </c>
      <c r="E254" s="7">
        <v>4.88</v>
      </c>
      <c r="F254" s="7">
        <v>41.59</v>
      </c>
      <c r="G254" s="7">
        <v>240</v>
      </c>
      <c r="H254" s="25">
        <v>0.52</v>
      </c>
      <c r="I254" s="8">
        <v>198</v>
      </c>
      <c r="J254" s="207" t="s">
        <v>766</v>
      </c>
    </row>
    <row r="255" spans="1:10" ht="15">
      <c r="A255" s="22"/>
      <c r="B255" s="66" t="s">
        <v>359</v>
      </c>
      <c r="C255" s="182">
        <v>200</v>
      </c>
      <c r="D255" s="7">
        <v>9.77</v>
      </c>
      <c r="E255" s="7">
        <v>6.43</v>
      </c>
      <c r="F255" s="7">
        <v>54.87</v>
      </c>
      <c r="G255" s="7">
        <v>316</v>
      </c>
      <c r="H255" s="25">
        <v>0.65</v>
      </c>
      <c r="I255" s="8">
        <v>198</v>
      </c>
      <c r="J255" s="207" t="s">
        <v>766</v>
      </c>
    </row>
    <row r="256" spans="1:10" ht="15">
      <c r="A256" s="22"/>
      <c r="B256" s="66" t="s">
        <v>361</v>
      </c>
      <c r="C256" s="182">
        <v>150</v>
      </c>
      <c r="D256" s="7">
        <v>6.69</v>
      </c>
      <c r="E256" s="7">
        <v>4.84</v>
      </c>
      <c r="F256" s="7">
        <v>40.96</v>
      </c>
      <c r="G256" s="7">
        <v>234</v>
      </c>
      <c r="H256" s="25">
        <v>0.52</v>
      </c>
      <c r="I256" s="8">
        <v>198</v>
      </c>
      <c r="J256" s="207" t="s">
        <v>767</v>
      </c>
    </row>
    <row r="257" spans="1:10" ht="15">
      <c r="A257" s="22"/>
      <c r="B257" s="66" t="s">
        <v>361</v>
      </c>
      <c r="C257" s="182">
        <v>200</v>
      </c>
      <c r="D257" s="7">
        <v>8.76</v>
      </c>
      <c r="E257" s="7">
        <v>6.37</v>
      </c>
      <c r="F257" s="7">
        <v>54.04</v>
      </c>
      <c r="G257" s="7">
        <v>309</v>
      </c>
      <c r="H257" s="25">
        <v>0.65</v>
      </c>
      <c r="I257" s="8">
        <v>198</v>
      </c>
      <c r="J257" s="207" t="s">
        <v>767</v>
      </c>
    </row>
    <row r="258" spans="1:10" ht="15">
      <c r="A258" s="22"/>
      <c r="B258" s="66" t="s">
        <v>362</v>
      </c>
      <c r="C258" s="182">
        <v>150</v>
      </c>
      <c r="D258" s="25">
        <v>7</v>
      </c>
      <c r="E258" s="25">
        <v>4.93</v>
      </c>
      <c r="F258" s="7">
        <v>40.21</v>
      </c>
      <c r="G258" s="68">
        <v>233</v>
      </c>
      <c r="H258" s="25">
        <v>0.52</v>
      </c>
      <c r="I258" s="8">
        <v>198</v>
      </c>
      <c r="J258" s="207" t="s">
        <v>768</v>
      </c>
    </row>
    <row r="259" spans="1:10" ht="15">
      <c r="A259" s="22"/>
      <c r="B259" s="66" t="s">
        <v>362</v>
      </c>
      <c r="C259" s="182">
        <v>200</v>
      </c>
      <c r="D259" s="25">
        <v>9.18</v>
      </c>
      <c r="E259" s="25">
        <v>6.48</v>
      </c>
      <c r="F259" s="7">
        <v>53.05</v>
      </c>
      <c r="G259" s="68">
        <v>307</v>
      </c>
      <c r="H259" s="25">
        <v>0.65</v>
      </c>
      <c r="I259" s="8">
        <v>198</v>
      </c>
      <c r="J259" s="207" t="s">
        <v>768</v>
      </c>
    </row>
    <row r="260" spans="1:10" ht="15">
      <c r="A260" s="5" t="s">
        <v>769</v>
      </c>
      <c r="B260" s="66" t="s">
        <v>771</v>
      </c>
      <c r="C260" s="182">
        <v>150</v>
      </c>
      <c r="D260" s="25">
        <v>6.39</v>
      </c>
      <c r="E260" s="25">
        <v>4.69</v>
      </c>
      <c r="F260" s="25">
        <v>37.81</v>
      </c>
      <c r="G260" s="7">
        <v>219</v>
      </c>
      <c r="H260" s="25">
        <v>0.49</v>
      </c>
      <c r="I260" s="8">
        <v>199</v>
      </c>
      <c r="J260" s="207" t="s">
        <v>770</v>
      </c>
    </row>
    <row r="261" spans="1:10" ht="15">
      <c r="A261" s="5"/>
      <c r="B261" s="66" t="s">
        <v>771</v>
      </c>
      <c r="C261" s="182">
        <v>200</v>
      </c>
      <c r="D261" s="25">
        <v>8.47</v>
      </c>
      <c r="E261" s="25">
        <v>6.23</v>
      </c>
      <c r="F261" s="25">
        <v>50.16</v>
      </c>
      <c r="G261" s="7">
        <v>291</v>
      </c>
      <c r="H261" s="25">
        <v>0.65</v>
      </c>
      <c r="I261" s="8">
        <v>199</v>
      </c>
      <c r="J261" s="207" t="s">
        <v>770</v>
      </c>
    </row>
    <row r="262" spans="1:10" ht="15">
      <c r="A262" s="22"/>
      <c r="B262" s="66" t="s">
        <v>771</v>
      </c>
      <c r="C262" s="182">
        <v>150</v>
      </c>
      <c r="D262" s="7">
        <v>5.12</v>
      </c>
      <c r="E262" s="7">
        <v>4.69</v>
      </c>
      <c r="F262" s="7">
        <v>39.11</v>
      </c>
      <c r="G262" s="7">
        <v>219</v>
      </c>
      <c r="H262" s="7">
        <v>0.49</v>
      </c>
      <c r="I262" s="8">
        <v>199</v>
      </c>
      <c r="J262" s="207" t="s">
        <v>772</v>
      </c>
    </row>
    <row r="263" spans="1:10" ht="15">
      <c r="A263" s="22"/>
      <c r="B263" s="66" t="s">
        <v>771</v>
      </c>
      <c r="C263" s="182">
        <v>200</v>
      </c>
      <c r="D263" s="7">
        <v>6.79</v>
      </c>
      <c r="E263" s="7">
        <v>6.23</v>
      </c>
      <c r="F263" s="7">
        <v>51.89</v>
      </c>
      <c r="G263" s="7">
        <v>291</v>
      </c>
      <c r="H263" s="7">
        <v>0.65</v>
      </c>
      <c r="I263" s="8">
        <v>199</v>
      </c>
      <c r="J263" s="207" t="s">
        <v>772</v>
      </c>
    </row>
    <row r="264" spans="1:10" ht="15">
      <c r="A264" s="5" t="s">
        <v>773</v>
      </c>
      <c r="B264" s="66" t="s">
        <v>774</v>
      </c>
      <c r="C264" s="182">
        <v>150</v>
      </c>
      <c r="D264" s="25">
        <v>8.9</v>
      </c>
      <c r="E264" s="25">
        <v>7.81</v>
      </c>
      <c r="F264" s="25">
        <v>41.17</v>
      </c>
      <c r="G264" s="68">
        <v>271</v>
      </c>
      <c r="H264" s="25">
        <v>1.56</v>
      </c>
      <c r="I264" s="8">
        <v>200</v>
      </c>
      <c r="J264" s="207" t="s">
        <v>673</v>
      </c>
    </row>
    <row r="265" spans="1:10" ht="15">
      <c r="A265" s="5"/>
      <c r="B265" s="66" t="s">
        <v>774</v>
      </c>
      <c r="C265" s="182">
        <v>200</v>
      </c>
      <c r="D265" s="7">
        <v>11.8</v>
      </c>
      <c r="E265" s="7">
        <v>10</v>
      </c>
      <c r="F265" s="7">
        <v>55.04</v>
      </c>
      <c r="G265" s="7">
        <v>357</v>
      </c>
      <c r="H265" s="25">
        <v>2.02</v>
      </c>
      <c r="I265" s="8">
        <v>200</v>
      </c>
      <c r="J265" s="208" t="s">
        <v>673</v>
      </c>
    </row>
    <row r="266" spans="1:10" ht="15">
      <c r="A266" s="22"/>
      <c r="B266" s="66" t="s">
        <v>774</v>
      </c>
      <c r="C266" s="182">
        <v>150</v>
      </c>
      <c r="D266" s="7">
        <v>9.84</v>
      </c>
      <c r="E266" s="25">
        <v>9.19</v>
      </c>
      <c r="F266" s="7">
        <v>38.85</v>
      </c>
      <c r="G266" s="7">
        <v>277</v>
      </c>
      <c r="H266" s="25">
        <v>1.56</v>
      </c>
      <c r="I266" s="8">
        <v>200</v>
      </c>
      <c r="J266" s="208" t="s">
        <v>675</v>
      </c>
    </row>
    <row r="267" spans="1:10" ht="15">
      <c r="A267" s="22"/>
      <c r="B267" s="66" t="s">
        <v>774</v>
      </c>
      <c r="C267" s="182">
        <v>200</v>
      </c>
      <c r="D267" s="25">
        <v>13.19</v>
      </c>
      <c r="E267" s="25">
        <v>11.98</v>
      </c>
      <c r="F267" s="7">
        <v>52.16</v>
      </c>
      <c r="G267" s="68">
        <v>369</v>
      </c>
      <c r="H267" s="25">
        <v>2.08</v>
      </c>
      <c r="I267" s="8">
        <v>200</v>
      </c>
      <c r="J267" s="208" t="s">
        <v>675</v>
      </c>
    </row>
    <row r="268" spans="1:10" ht="15">
      <c r="A268" s="22"/>
      <c r="B268" s="66" t="s">
        <v>774</v>
      </c>
      <c r="C268" s="182">
        <v>150</v>
      </c>
      <c r="D268" s="25">
        <v>9.94</v>
      </c>
      <c r="E268" s="25">
        <v>8.48</v>
      </c>
      <c r="F268" s="25">
        <v>33.75</v>
      </c>
      <c r="G268" s="68">
        <v>251</v>
      </c>
      <c r="H268" s="25">
        <v>1.56</v>
      </c>
      <c r="I268" s="8">
        <v>200</v>
      </c>
      <c r="J268" s="208" t="s">
        <v>676</v>
      </c>
    </row>
    <row r="269" spans="1:10" ht="15">
      <c r="A269" s="22"/>
      <c r="B269" s="66" t="s">
        <v>774</v>
      </c>
      <c r="C269" s="182">
        <v>200</v>
      </c>
      <c r="D269" s="7">
        <v>16.46</v>
      </c>
      <c r="E269" s="25">
        <v>12.79</v>
      </c>
      <c r="F269" s="7">
        <v>66.59</v>
      </c>
      <c r="G269" s="7">
        <v>447</v>
      </c>
      <c r="H269" s="25">
        <v>2.08</v>
      </c>
      <c r="I269" s="8">
        <v>200</v>
      </c>
      <c r="J269" s="208" t="s">
        <v>676</v>
      </c>
    </row>
    <row r="270" spans="1:10" ht="15">
      <c r="A270" s="22"/>
      <c r="B270" s="66" t="s">
        <v>774</v>
      </c>
      <c r="C270" s="182">
        <v>150</v>
      </c>
      <c r="D270" s="7">
        <v>9.68</v>
      </c>
      <c r="E270" s="25">
        <v>9.24</v>
      </c>
      <c r="F270" s="7">
        <v>40.27</v>
      </c>
      <c r="G270" s="68">
        <v>283</v>
      </c>
      <c r="H270" s="25">
        <v>1.56</v>
      </c>
      <c r="I270" s="8">
        <v>200</v>
      </c>
      <c r="J270" s="208" t="s">
        <v>677</v>
      </c>
    </row>
    <row r="271" spans="1:10" ht="15">
      <c r="A271" s="22"/>
      <c r="B271" s="66" t="s">
        <v>774</v>
      </c>
      <c r="C271" s="182">
        <v>200</v>
      </c>
      <c r="D271" s="25">
        <v>12.85</v>
      </c>
      <c r="E271" s="25">
        <v>12.01</v>
      </c>
      <c r="F271" s="7">
        <v>53.27</v>
      </c>
      <c r="G271" s="68">
        <v>373</v>
      </c>
      <c r="H271" s="25">
        <v>2.08</v>
      </c>
      <c r="I271" s="8">
        <v>200</v>
      </c>
      <c r="J271" s="208" t="s">
        <v>677</v>
      </c>
    </row>
    <row r="272" spans="1:10" ht="15">
      <c r="A272" s="22"/>
      <c r="B272" s="66" t="s">
        <v>774</v>
      </c>
      <c r="C272" s="182">
        <v>150</v>
      </c>
      <c r="D272" s="25">
        <v>9.93</v>
      </c>
      <c r="E272" s="25">
        <v>9.01</v>
      </c>
      <c r="F272" s="25">
        <v>39.66</v>
      </c>
      <c r="G272" s="68">
        <v>279</v>
      </c>
      <c r="H272" s="25">
        <v>1.56</v>
      </c>
      <c r="I272" s="8">
        <v>200</v>
      </c>
      <c r="J272" s="208" t="s">
        <v>678</v>
      </c>
    </row>
    <row r="273" spans="1:10" ht="15">
      <c r="A273" s="22"/>
      <c r="B273" s="66" t="s">
        <v>774</v>
      </c>
      <c r="C273" s="182">
        <v>200</v>
      </c>
      <c r="D273" s="7">
        <v>13.16</v>
      </c>
      <c r="E273" s="25">
        <v>11.7</v>
      </c>
      <c r="F273" s="7">
        <v>52.46</v>
      </c>
      <c r="G273" s="7">
        <v>368</v>
      </c>
      <c r="H273" s="25">
        <v>2.08</v>
      </c>
      <c r="I273" s="8">
        <v>200</v>
      </c>
      <c r="J273" s="208" t="s">
        <v>678</v>
      </c>
    </row>
    <row r="274" spans="1:10" ht="15">
      <c r="A274" s="22"/>
      <c r="B274" s="66" t="s">
        <v>774</v>
      </c>
      <c r="C274" s="182">
        <v>150</v>
      </c>
      <c r="D274" s="25">
        <v>9.62</v>
      </c>
      <c r="E274" s="25">
        <v>8.85</v>
      </c>
      <c r="F274" s="25">
        <v>40.26</v>
      </c>
      <c r="G274" s="68">
        <v>279</v>
      </c>
      <c r="H274" s="25">
        <v>1.56</v>
      </c>
      <c r="I274" s="8">
        <v>200</v>
      </c>
      <c r="J274" s="208" t="s">
        <v>679</v>
      </c>
    </row>
    <row r="275" spans="1:10" ht="15">
      <c r="A275" s="22"/>
      <c r="B275" s="66" t="s">
        <v>774</v>
      </c>
      <c r="C275" s="182">
        <v>200</v>
      </c>
      <c r="D275" s="25">
        <v>12.74</v>
      </c>
      <c r="E275" s="25">
        <v>11.45</v>
      </c>
      <c r="F275" s="7">
        <v>53.35</v>
      </c>
      <c r="G275" s="68">
        <v>367</v>
      </c>
      <c r="H275" s="25">
        <v>2.08</v>
      </c>
      <c r="I275" s="8">
        <v>200</v>
      </c>
      <c r="J275" s="208" t="s">
        <v>679</v>
      </c>
    </row>
    <row r="276" spans="1:10" ht="15">
      <c r="A276" s="22"/>
      <c r="B276" s="66" t="s">
        <v>774</v>
      </c>
      <c r="C276" s="182">
        <v>150</v>
      </c>
      <c r="D276" s="25">
        <v>9.23</v>
      </c>
      <c r="E276" s="25">
        <v>8.42</v>
      </c>
      <c r="F276" s="25">
        <v>40.15</v>
      </c>
      <c r="G276" s="68">
        <v>273</v>
      </c>
      <c r="H276" s="25">
        <v>1.52</v>
      </c>
      <c r="I276" s="8">
        <v>200</v>
      </c>
      <c r="J276" s="208" t="s">
        <v>680</v>
      </c>
    </row>
    <row r="277" spans="1:10" ht="15">
      <c r="A277" s="22"/>
      <c r="B277" s="66" t="s">
        <v>774</v>
      </c>
      <c r="C277" s="182">
        <v>200</v>
      </c>
      <c r="D277" s="25">
        <v>12.35</v>
      </c>
      <c r="E277" s="25">
        <v>10.91</v>
      </c>
      <c r="F277" s="7">
        <v>53.9</v>
      </c>
      <c r="G277" s="7">
        <v>363</v>
      </c>
      <c r="H277" s="25">
        <v>2.02</v>
      </c>
      <c r="I277" s="8">
        <v>200</v>
      </c>
      <c r="J277" s="208" t="s">
        <v>680</v>
      </c>
    </row>
    <row r="278" spans="1:10" ht="15">
      <c r="A278" s="5" t="s">
        <v>775</v>
      </c>
      <c r="B278" s="66" t="s">
        <v>363</v>
      </c>
      <c r="C278" s="182">
        <v>150</v>
      </c>
      <c r="D278" s="25">
        <v>5</v>
      </c>
      <c r="E278" s="25">
        <v>2.96</v>
      </c>
      <c r="F278" s="25">
        <v>28.05</v>
      </c>
      <c r="G278" s="7">
        <v>159</v>
      </c>
      <c r="H278" s="25">
        <v>1.45</v>
      </c>
      <c r="I278" s="8">
        <v>201</v>
      </c>
      <c r="J278" s="207" t="s">
        <v>673</v>
      </c>
    </row>
    <row r="279" spans="1:10" ht="15">
      <c r="A279" s="5"/>
      <c r="B279" s="66" t="s">
        <v>363</v>
      </c>
      <c r="C279" s="182">
        <v>200</v>
      </c>
      <c r="D279" s="7">
        <v>6.81</v>
      </c>
      <c r="E279" s="7">
        <v>4.07</v>
      </c>
      <c r="F279" s="7">
        <v>39.02</v>
      </c>
      <c r="G279" s="7">
        <v>220</v>
      </c>
      <c r="H279" s="7">
        <v>0.63</v>
      </c>
      <c r="I279" s="8">
        <v>201</v>
      </c>
      <c r="J279" s="208" t="s">
        <v>673</v>
      </c>
    </row>
    <row r="280" spans="1:10" ht="15">
      <c r="A280" s="22"/>
      <c r="B280" s="66" t="s">
        <v>363</v>
      </c>
      <c r="C280" s="182">
        <v>150</v>
      </c>
      <c r="D280" s="7">
        <v>5.99</v>
      </c>
      <c r="E280" s="25">
        <v>4.32</v>
      </c>
      <c r="F280" s="7">
        <v>27.32</v>
      </c>
      <c r="G280" s="7">
        <v>172</v>
      </c>
      <c r="H280" s="7">
        <v>0.48</v>
      </c>
      <c r="I280" s="8">
        <v>201</v>
      </c>
      <c r="J280" s="208" t="s">
        <v>675</v>
      </c>
    </row>
    <row r="281" spans="1:10" ht="15">
      <c r="A281" s="22"/>
      <c r="B281" s="66" t="s">
        <v>363</v>
      </c>
      <c r="C281" s="182">
        <v>200</v>
      </c>
      <c r="D281" s="25">
        <v>7.82</v>
      </c>
      <c r="E281" s="25">
        <v>5.72</v>
      </c>
      <c r="F281" s="7">
        <v>35.54</v>
      </c>
      <c r="G281" s="7">
        <v>225</v>
      </c>
      <c r="H281" s="25">
        <v>0.63</v>
      </c>
      <c r="I281" s="8">
        <v>201</v>
      </c>
      <c r="J281" s="208" t="s">
        <v>675</v>
      </c>
    </row>
    <row r="282" spans="1:10" ht="15">
      <c r="A282" s="22"/>
      <c r="B282" s="66" t="s">
        <v>363</v>
      </c>
      <c r="C282" s="182">
        <v>150</v>
      </c>
      <c r="D282" s="25">
        <v>5.98</v>
      </c>
      <c r="E282" s="25">
        <v>4.32</v>
      </c>
      <c r="F282" s="25">
        <v>27.48</v>
      </c>
      <c r="G282" s="7">
        <v>167</v>
      </c>
      <c r="H282" s="7">
        <v>0.48</v>
      </c>
      <c r="I282" s="8">
        <v>201</v>
      </c>
      <c r="J282" s="208" t="s">
        <v>676</v>
      </c>
    </row>
    <row r="283" spans="1:10" ht="15">
      <c r="A283" s="22"/>
      <c r="B283" s="66" t="s">
        <v>363</v>
      </c>
      <c r="C283" s="182">
        <v>200</v>
      </c>
      <c r="D283" s="7">
        <v>7.82</v>
      </c>
      <c r="E283" s="25">
        <v>4.82</v>
      </c>
      <c r="F283" s="7">
        <v>35.71</v>
      </c>
      <c r="G283" s="7">
        <v>218</v>
      </c>
      <c r="H283" s="7">
        <v>0.63</v>
      </c>
      <c r="I283" s="8">
        <v>201</v>
      </c>
      <c r="J283" s="208" t="s">
        <v>676</v>
      </c>
    </row>
    <row r="284" spans="1:10" ht="15">
      <c r="A284" s="22"/>
      <c r="B284" s="66" t="s">
        <v>363</v>
      </c>
      <c r="C284" s="182">
        <v>150</v>
      </c>
      <c r="D284" s="7">
        <v>5.75</v>
      </c>
      <c r="E284" s="25">
        <v>3.64</v>
      </c>
      <c r="F284" s="7">
        <v>28.11</v>
      </c>
      <c r="G284" s="7">
        <v>174</v>
      </c>
      <c r="H284" s="7">
        <v>0.48</v>
      </c>
      <c r="I284" s="8">
        <v>201</v>
      </c>
      <c r="J284" s="208" t="s">
        <v>677</v>
      </c>
    </row>
    <row r="285" spans="1:10" ht="15">
      <c r="A285" s="22"/>
      <c r="B285" s="66" t="s">
        <v>363</v>
      </c>
      <c r="C285" s="182">
        <v>200</v>
      </c>
      <c r="D285" s="25">
        <v>7.63</v>
      </c>
      <c r="E285" s="25">
        <v>5.77</v>
      </c>
      <c r="F285" s="7">
        <v>37.16</v>
      </c>
      <c r="G285" s="7">
        <v>231</v>
      </c>
      <c r="H285" s="25">
        <v>0.63</v>
      </c>
      <c r="I285" s="8">
        <v>201</v>
      </c>
      <c r="J285" s="208" t="s">
        <v>677</v>
      </c>
    </row>
    <row r="286" spans="1:10" ht="15">
      <c r="A286" s="22"/>
      <c r="B286" s="66" t="s">
        <v>363</v>
      </c>
      <c r="C286" s="182">
        <v>150</v>
      </c>
      <c r="D286" s="25">
        <v>6.09</v>
      </c>
      <c r="E286" s="25">
        <v>4.31</v>
      </c>
      <c r="F286" s="25">
        <v>28.1</v>
      </c>
      <c r="G286" s="7">
        <v>174</v>
      </c>
      <c r="H286" s="7">
        <v>0.48</v>
      </c>
      <c r="I286" s="8">
        <v>201</v>
      </c>
      <c r="J286" s="208" t="s">
        <v>678</v>
      </c>
    </row>
    <row r="287" spans="1:10" ht="15">
      <c r="A287" s="22"/>
      <c r="B287" s="66" t="s">
        <v>363</v>
      </c>
      <c r="C287" s="182">
        <v>200</v>
      </c>
      <c r="D287" s="7">
        <v>7.92</v>
      </c>
      <c r="E287" s="25">
        <v>5.51</v>
      </c>
      <c r="F287" s="7">
        <v>36.37</v>
      </c>
      <c r="G287" s="7">
        <v>227</v>
      </c>
      <c r="H287" s="7">
        <v>0.63</v>
      </c>
      <c r="I287" s="8">
        <v>201</v>
      </c>
      <c r="J287" s="208" t="s">
        <v>678</v>
      </c>
    </row>
    <row r="288" spans="1:10" ht="15">
      <c r="A288" s="22"/>
      <c r="B288" s="66" t="s">
        <v>363</v>
      </c>
      <c r="C288" s="182">
        <v>150</v>
      </c>
      <c r="D288" s="25">
        <v>5.68</v>
      </c>
      <c r="E288" s="25">
        <v>4.17</v>
      </c>
      <c r="F288" s="25">
        <v>28.15</v>
      </c>
      <c r="G288" s="7">
        <v>171</v>
      </c>
      <c r="H288" s="7">
        <v>0.48</v>
      </c>
      <c r="I288" s="8">
        <v>201</v>
      </c>
      <c r="J288" s="208" t="s">
        <v>679</v>
      </c>
    </row>
    <row r="289" spans="1:10" ht="15">
      <c r="A289" s="22"/>
      <c r="B289" s="66" t="s">
        <v>363</v>
      </c>
      <c r="C289" s="182">
        <v>200</v>
      </c>
      <c r="D289" s="25">
        <v>7.42</v>
      </c>
      <c r="E289" s="25">
        <v>5.24</v>
      </c>
      <c r="F289" s="7">
        <v>33.41</v>
      </c>
      <c r="G289" s="7">
        <v>223</v>
      </c>
      <c r="H289" s="25">
        <v>0.63</v>
      </c>
      <c r="I289" s="8">
        <v>201</v>
      </c>
      <c r="J289" s="208" t="s">
        <v>679</v>
      </c>
    </row>
    <row r="290" spans="1:10" ht="15">
      <c r="A290" s="22"/>
      <c r="B290" s="66" t="s">
        <v>363</v>
      </c>
      <c r="C290" s="182">
        <v>150</v>
      </c>
      <c r="D290" s="25">
        <v>5.52</v>
      </c>
      <c r="E290" s="25">
        <v>3.96</v>
      </c>
      <c r="F290" s="25">
        <v>28.66</v>
      </c>
      <c r="G290" s="7">
        <v>170</v>
      </c>
      <c r="H290" s="7">
        <v>0.48</v>
      </c>
      <c r="I290" s="8">
        <v>201</v>
      </c>
      <c r="J290" s="208" t="s">
        <v>680</v>
      </c>
    </row>
    <row r="291" spans="1:10" ht="15">
      <c r="A291" s="22"/>
      <c r="B291" s="66" t="s">
        <v>363</v>
      </c>
      <c r="C291" s="182">
        <v>200</v>
      </c>
      <c r="D291" s="25">
        <v>7.2</v>
      </c>
      <c r="E291" s="25">
        <v>4.88</v>
      </c>
      <c r="F291" s="7">
        <v>37.31</v>
      </c>
      <c r="G291" s="7">
        <v>222</v>
      </c>
      <c r="H291" s="25">
        <v>0.63</v>
      </c>
      <c r="I291" s="8">
        <v>201</v>
      </c>
      <c r="J291" s="208" t="s">
        <v>680</v>
      </c>
    </row>
    <row r="292" spans="1:10" ht="15">
      <c r="A292" s="5" t="s">
        <v>776</v>
      </c>
      <c r="B292" s="66" t="s">
        <v>777</v>
      </c>
      <c r="C292" s="182">
        <v>150</v>
      </c>
      <c r="D292" s="25">
        <v>6.69</v>
      </c>
      <c r="E292" s="25">
        <v>5.27</v>
      </c>
      <c r="F292" s="25">
        <v>16.56</v>
      </c>
      <c r="G292" s="7">
        <v>140</v>
      </c>
      <c r="H292" s="25">
        <v>1.23</v>
      </c>
      <c r="I292" s="8">
        <v>202</v>
      </c>
      <c r="J292" s="207" t="s">
        <v>673</v>
      </c>
    </row>
    <row r="293" spans="1:10" ht="15">
      <c r="A293" s="5"/>
      <c r="B293" s="66" t="s">
        <v>777</v>
      </c>
      <c r="C293" s="182">
        <v>200</v>
      </c>
      <c r="D293" s="25">
        <v>8.92</v>
      </c>
      <c r="E293" s="25">
        <v>7.02</v>
      </c>
      <c r="F293" s="25">
        <v>22.08</v>
      </c>
      <c r="G293" s="7">
        <v>187</v>
      </c>
      <c r="H293" s="25">
        <v>1.64</v>
      </c>
      <c r="I293" s="8">
        <v>202</v>
      </c>
      <c r="J293" s="207" t="s">
        <v>673</v>
      </c>
    </row>
    <row r="294" spans="1:10" ht="15">
      <c r="A294" s="22"/>
      <c r="B294" s="66" t="s">
        <v>777</v>
      </c>
      <c r="C294" s="182">
        <v>150</v>
      </c>
      <c r="D294" s="7">
        <v>7.69</v>
      </c>
      <c r="E294" s="7">
        <v>6.44</v>
      </c>
      <c r="F294" s="7">
        <v>17.24</v>
      </c>
      <c r="G294" s="68">
        <v>157.7</v>
      </c>
      <c r="H294" s="7">
        <v>1.23</v>
      </c>
      <c r="I294" s="8">
        <v>202</v>
      </c>
      <c r="J294" s="208" t="s">
        <v>675</v>
      </c>
    </row>
    <row r="295" spans="1:10" ht="15">
      <c r="A295" s="22"/>
      <c r="B295" s="66" t="s">
        <v>777</v>
      </c>
      <c r="C295" s="182">
        <v>200</v>
      </c>
      <c r="D295" s="7">
        <v>10.25</v>
      </c>
      <c r="E295" s="7">
        <v>8.58</v>
      </c>
      <c r="F295" s="7">
        <v>22.99</v>
      </c>
      <c r="G295" s="7">
        <v>210</v>
      </c>
      <c r="H295" s="7">
        <v>1.64</v>
      </c>
      <c r="I295" s="8">
        <v>202</v>
      </c>
      <c r="J295" s="208" t="s">
        <v>675</v>
      </c>
    </row>
    <row r="296" spans="1:10" ht="15">
      <c r="A296" s="22"/>
      <c r="B296" s="66" t="s">
        <v>777</v>
      </c>
      <c r="C296" s="182">
        <v>150</v>
      </c>
      <c r="D296" s="25">
        <v>7.6</v>
      </c>
      <c r="E296" s="25">
        <v>5.83</v>
      </c>
      <c r="F296" s="7">
        <v>19.93</v>
      </c>
      <c r="G296" s="7">
        <v>163</v>
      </c>
      <c r="H296" s="25">
        <v>1.23</v>
      </c>
      <c r="I296" s="8">
        <v>202</v>
      </c>
      <c r="J296" s="207" t="s">
        <v>676</v>
      </c>
    </row>
    <row r="297" spans="1:10" ht="15">
      <c r="A297" s="22"/>
      <c r="B297" s="66" t="s">
        <v>777</v>
      </c>
      <c r="C297" s="182">
        <v>200</v>
      </c>
      <c r="D297" s="7">
        <v>10.14</v>
      </c>
      <c r="E297" s="25">
        <v>7.78</v>
      </c>
      <c r="F297" s="7">
        <v>26.58</v>
      </c>
      <c r="G297" s="7">
        <v>217</v>
      </c>
      <c r="H297" s="25">
        <v>1.64</v>
      </c>
      <c r="I297" s="8">
        <v>202</v>
      </c>
      <c r="J297" s="207" t="s">
        <v>676</v>
      </c>
    </row>
    <row r="298" spans="1:10" ht="15">
      <c r="A298" s="22"/>
      <c r="B298" s="66" t="s">
        <v>777</v>
      </c>
      <c r="C298" s="182">
        <v>150</v>
      </c>
      <c r="D298" s="25">
        <v>6.98</v>
      </c>
      <c r="E298" s="25">
        <v>5.42</v>
      </c>
      <c r="F298" s="7">
        <v>17.12</v>
      </c>
      <c r="G298" s="7">
        <v>145</v>
      </c>
      <c r="H298" s="7">
        <v>1.23</v>
      </c>
      <c r="I298" s="8">
        <v>202</v>
      </c>
      <c r="J298" s="208" t="s">
        <v>677</v>
      </c>
    </row>
    <row r="299" spans="1:10" ht="15">
      <c r="A299" s="22"/>
      <c r="B299" s="66" t="s">
        <v>777</v>
      </c>
      <c r="C299" s="182">
        <v>200</v>
      </c>
      <c r="D299" s="25">
        <v>9.3</v>
      </c>
      <c r="E299" s="25">
        <v>7.22</v>
      </c>
      <c r="F299" s="7">
        <v>22.82</v>
      </c>
      <c r="G299" s="7">
        <v>194</v>
      </c>
      <c r="H299" s="7">
        <v>1.64</v>
      </c>
      <c r="I299" s="8">
        <v>202</v>
      </c>
      <c r="J299" s="208" t="s">
        <v>677</v>
      </c>
    </row>
    <row r="300" spans="1:10" ht="15">
      <c r="A300" s="22"/>
      <c r="B300" s="66" t="s">
        <v>1164</v>
      </c>
      <c r="C300" s="182">
        <v>150</v>
      </c>
      <c r="D300" s="25">
        <v>7.62</v>
      </c>
      <c r="E300" s="25">
        <v>5.8</v>
      </c>
      <c r="F300" s="25">
        <v>17.75</v>
      </c>
      <c r="G300" s="7">
        <v>154</v>
      </c>
      <c r="H300" s="25">
        <v>1.23</v>
      </c>
      <c r="I300" s="8">
        <v>202</v>
      </c>
      <c r="J300" s="207" t="s">
        <v>678</v>
      </c>
    </row>
    <row r="301" spans="1:10" ht="15">
      <c r="A301" s="22"/>
      <c r="B301" s="66" t="s">
        <v>1164</v>
      </c>
      <c r="C301" s="182">
        <v>200</v>
      </c>
      <c r="D301" s="25">
        <v>10.16</v>
      </c>
      <c r="E301" s="25">
        <v>7.73</v>
      </c>
      <c r="F301" s="25">
        <v>23.66</v>
      </c>
      <c r="G301" s="7">
        <v>205</v>
      </c>
      <c r="H301" s="25">
        <v>1.64</v>
      </c>
      <c r="I301" s="8">
        <v>202</v>
      </c>
      <c r="J301" s="207" t="s">
        <v>678</v>
      </c>
    </row>
    <row r="302" spans="1:10" ht="15">
      <c r="A302" s="22"/>
      <c r="B302" s="66" t="s">
        <v>777</v>
      </c>
      <c r="C302" s="182">
        <v>150</v>
      </c>
      <c r="D302" s="7">
        <v>7.19</v>
      </c>
      <c r="E302" s="25">
        <v>5.8</v>
      </c>
      <c r="F302" s="7">
        <v>17.29</v>
      </c>
      <c r="G302" s="7">
        <v>150</v>
      </c>
      <c r="H302" s="7">
        <v>1.23</v>
      </c>
      <c r="I302" s="8">
        <v>202</v>
      </c>
      <c r="J302" s="208" t="s">
        <v>679</v>
      </c>
    </row>
    <row r="303" spans="1:10" ht="15">
      <c r="A303" s="22"/>
      <c r="B303" s="66" t="s">
        <v>777</v>
      </c>
      <c r="C303" s="182">
        <v>200</v>
      </c>
      <c r="D303" s="7">
        <v>9.59</v>
      </c>
      <c r="E303" s="25">
        <v>7.74</v>
      </c>
      <c r="F303" s="7">
        <v>23.05</v>
      </c>
      <c r="G303" s="7">
        <v>200</v>
      </c>
      <c r="H303" s="7">
        <v>1.64</v>
      </c>
      <c r="I303" s="8">
        <v>202</v>
      </c>
      <c r="J303" s="208" t="s">
        <v>679</v>
      </c>
    </row>
    <row r="304" spans="1:10" ht="15">
      <c r="A304" s="22"/>
      <c r="B304" s="66" t="s">
        <v>777</v>
      </c>
      <c r="C304" s="182">
        <v>150</v>
      </c>
      <c r="D304" s="7">
        <v>6.95</v>
      </c>
      <c r="E304" s="25">
        <v>5.37</v>
      </c>
      <c r="F304" s="7">
        <v>18.13</v>
      </c>
      <c r="G304" s="7">
        <v>149</v>
      </c>
      <c r="H304" s="25">
        <v>1.23</v>
      </c>
      <c r="I304" s="8">
        <v>202</v>
      </c>
      <c r="J304" s="207" t="s">
        <v>680</v>
      </c>
    </row>
    <row r="305" spans="1:10" ht="15">
      <c r="A305" s="22"/>
      <c r="B305" s="66" t="s">
        <v>777</v>
      </c>
      <c r="C305" s="182">
        <v>200</v>
      </c>
      <c r="D305" s="7">
        <v>9.27</v>
      </c>
      <c r="E305" s="25">
        <v>7.16</v>
      </c>
      <c r="F305" s="7">
        <v>24.17</v>
      </c>
      <c r="G305" s="7">
        <v>198</v>
      </c>
      <c r="H305" s="25">
        <v>1.64</v>
      </c>
      <c r="I305" s="8">
        <v>202</v>
      </c>
      <c r="J305" s="207" t="s">
        <v>680</v>
      </c>
    </row>
    <row r="306" spans="1:10" ht="15">
      <c r="A306" s="22"/>
      <c r="B306" s="66" t="s">
        <v>777</v>
      </c>
      <c r="C306" s="182">
        <v>150</v>
      </c>
      <c r="D306" s="25">
        <v>7.68</v>
      </c>
      <c r="E306" s="25">
        <v>6.33</v>
      </c>
      <c r="F306" s="7">
        <v>17.82</v>
      </c>
      <c r="G306" s="7">
        <v>159</v>
      </c>
      <c r="H306" s="7">
        <v>1.23</v>
      </c>
      <c r="I306" s="8">
        <v>202</v>
      </c>
      <c r="J306" s="208" t="s">
        <v>681</v>
      </c>
    </row>
    <row r="307" spans="1:10" ht="15">
      <c r="A307" s="22"/>
      <c r="B307" s="66" t="s">
        <v>777</v>
      </c>
      <c r="C307" s="182">
        <v>200</v>
      </c>
      <c r="D307" s="25">
        <v>10.24</v>
      </c>
      <c r="E307" s="25">
        <v>8.44</v>
      </c>
      <c r="F307" s="7">
        <v>23.76</v>
      </c>
      <c r="G307" s="7">
        <v>212</v>
      </c>
      <c r="H307" s="7">
        <v>1.64</v>
      </c>
      <c r="I307" s="8">
        <v>202</v>
      </c>
      <c r="J307" s="208" t="s">
        <v>681</v>
      </c>
    </row>
    <row r="308" spans="1:10" ht="15">
      <c r="A308" s="22"/>
      <c r="B308" s="66" t="s">
        <v>777</v>
      </c>
      <c r="C308" s="182">
        <v>150</v>
      </c>
      <c r="D308" s="25">
        <v>7.65</v>
      </c>
      <c r="E308" s="25">
        <v>6.04</v>
      </c>
      <c r="F308" s="25">
        <v>17.71</v>
      </c>
      <c r="G308" s="7">
        <v>156</v>
      </c>
      <c r="H308" s="25">
        <v>1.23</v>
      </c>
      <c r="I308" s="8">
        <v>202</v>
      </c>
      <c r="J308" s="207" t="s">
        <v>781</v>
      </c>
    </row>
    <row r="309" spans="1:10" ht="15">
      <c r="A309" s="22"/>
      <c r="B309" s="66" t="s">
        <v>777</v>
      </c>
      <c r="C309" s="182">
        <v>200</v>
      </c>
      <c r="D309" s="25">
        <v>10.2</v>
      </c>
      <c r="E309" s="25">
        <v>8.06</v>
      </c>
      <c r="F309" s="25">
        <v>23.61</v>
      </c>
      <c r="G309" s="7">
        <v>208</v>
      </c>
      <c r="H309" s="25">
        <v>1.64</v>
      </c>
      <c r="I309" s="8">
        <v>202</v>
      </c>
      <c r="J309" s="207" t="s">
        <v>781</v>
      </c>
    </row>
    <row r="310" spans="1:10" ht="15">
      <c r="A310" s="22"/>
      <c r="B310" s="66" t="s">
        <v>777</v>
      </c>
      <c r="C310" s="182">
        <v>150</v>
      </c>
      <c r="D310" s="7">
        <v>7.31</v>
      </c>
      <c r="E310" s="25">
        <v>5.81</v>
      </c>
      <c r="F310" s="7">
        <v>18.11</v>
      </c>
      <c r="G310" s="7">
        <v>154</v>
      </c>
      <c r="H310" s="7">
        <v>1.23</v>
      </c>
      <c r="I310" s="8">
        <v>202</v>
      </c>
      <c r="J310" s="208" t="s">
        <v>782</v>
      </c>
    </row>
    <row r="311" spans="1:10" ht="15">
      <c r="A311" s="22"/>
      <c r="B311" s="66" t="s">
        <v>777</v>
      </c>
      <c r="C311" s="182">
        <v>200</v>
      </c>
      <c r="D311" s="7">
        <v>9.74</v>
      </c>
      <c r="E311" s="25">
        <v>7.74</v>
      </c>
      <c r="F311" s="7">
        <v>24.15</v>
      </c>
      <c r="G311" s="7">
        <v>205</v>
      </c>
      <c r="H311" s="7">
        <v>1.64</v>
      </c>
      <c r="I311" s="8">
        <v>202</v>
      </c>
      <c r="J311" s="208" t="s">
        <v>782</v>
      </c>
    </row>
    <row r="312" spans="1:10" ht="15">
      <c r="A312" s="22"/>
      <c r="B312" s="66" t="s">
        <v>777</v>
      </c>
      <c r="C312" s="182">
        <v>150</v>
      </c>
      <c r="D312" s="25">
        <v>7.28</v>
      </c>
      <c r="E312" s="25">
        <v>5.73</v>
      </c>
      <c r="F312" s="25">
        <v>17.19</v>
      </c>
      <c r="G312" s="7">
        <v>149</v>
      </c>
      <c r="H312" s="25">
        <v>1.23</v>
      </c>
      <c r="I312" s="8">
        <v>202</v>
      </c>
      <c r="J312" s="207" t="s">
        <v>783</v>
      </c>
    </row>
    <row r="313" spans="1:10" ht="15">
      <c r="A313" s="22"/>
      <c r="B313" s="66" t="s">
        <v>777</v>
      </c>
      <c r="C313" s="182">
        <v>200</v>
      </c>
      <c r="D313" s="25">
        <v>9.7</v>
      </c>
      <c r="E313" s="25">
        <v>7.64</v>
      </c>
      <c r="F313" s="25">
        <v>22.92</v>
      </c>
      <c r="G313" s="7">
        <v>199</v>
      </c>
      <c r="H313" s="25">
        <v>1.64</v>
      </c>
      <c r="I313" s="8">
        <v>202</v>
      </c>
      <c r="J313" s="207" t="s">
        <v>783</v>
      </c>
    </row>
    <row r="314" spans="1:10" ht="15">
      <c r="A314" s="22"/>
      <c r="B314" s="66" t="s">
        <v>777</v>
      </c>
      <c r="C314" s="182">
        <v>150</v>
      </c>
      <c r="D314" s="25">
        <v>7.3</v>
      </c>
      <c r="E314" s="25">
        <v>5.59</v>
      </c>
      <c r="F314" s="7">
        <v>17.75</v>
      </c>
      <c r="G314" s="7">
        <v>151</v>
      </c>
      <c r="H314" s="7">
        <v>1.23</v>
      </c>
      <c r="I314" s="8">
        <v>202</v>
      </c>
      <c r="J314" s="208" t="s">
        <v>784</v>
      </c>
    </row>
    <row r="315" spans="1:10" ht="15">
      <c r="A315" s="22"/>
      <c r="B315" s="66" t="s">
        <v>777</v>
      </c>
      <c r="C315" s="182">
        <v>200</v>
      </c>
      <c r="D315" s="25">
        <v>9.73</v>
      </c>
      <c r="E315" s="25">
        <v>7.45</v>
      </c>
      <c r="F315" s="7">
        <v>23.67</v>
      </c>
      <c r="G315" s="7">
        <v>201</v>
      </c>
      <c r="H315" s="7">
        <v>1.64</v>
      </c>
      <c r="I315" s="8">
        <v>202</v>
      </c>
      <c r="J315" s="208" t="s">
        <v>784</v>
      </c>
    </row>
    <row r="316" spans="1:10" ht="15">
      <c r="A316" s="22"/>
      <c r="B316" s="66" t="s">
        <v>777</v>
      </c>
      <c r="C316" s="182">
        <v>150</v>
      </c>
      <c r="D316" s="25">
        <v>7.71</v>
      </c>
      <c r="E316" s="25">
        <v>5.91</v>
      </c>
      <c r="F316" s="7">
        <v>19.52</v>
      </c>
      <c r="G316" s="7">
        <v>162</v>
      </c>
      <c r="H316" s="7">
        <v>1.23</v>
      </c>
      <c r="I316" s="8">
        <v>202</v>
      </c>
      <c r="J316" s="208" t="s">
        <v>785</v>
      </c>
    </row>
    <row r="317" spans="1:10" ht="15">
      <c r="A317" s="22"/>
      <c r="B317" s="66" t="s">
        <v>777</v>
      </c>
      <c r="C317" s="182">
        <v>200</v>
      </c>
      <c r="D317" s="25">
        <v>10.28</v>
      </c>
      <c r="E317" s="25">
        <v>7.88</v>
      </c>
      <c r="F317" s="25">
        <v>26.02</v>
      </c>
      <c r="G317" s="7">
        <v>216</v>
      </c>
      <c r="H317" s="7">
        <v>1.64</v>
      </c>
      <c r="I317" s="8">
        <v>202</v>
      </c>
      <c r="J317" s="207" t="s">
        <v>785</v>
      </c>
    </row>
    <row r="318" spans="1:10" ht="15">
      <c r="A318" s="5" t="s">
        <v>786</v>
      </c>
      <c r="B318" s="66" t="s">
        <v>787</v>
      </c>
      <c r="C318" s="182">
        <v>150</v>
      </c>
      <c r="D318" s="25">
        <v>18.21</v>
      </c>
      <c r="E318" s="25">
        <v>7.11</v>
      </c>
      <c r="F318" s="25">
        <v>17.17</v>
      </c>
      <c r="G318" s="7">
        <v>206</v>
      </c>
      <c r="H318" s="23">
        <v>0.9</v>
      </c>
      <c r="I318" s="8">
        <v>203</v>
      </c>
      <c r="J318" s="207" t="s">
        <v>673</v>
      </c>
    </row>
    <row r="319" spans="1:10" ht="15">
      <c r="A319" s="5"/>
      <c r="B319" s="66" t="s">
        <v>787</v>
      </c>
      <c r="C319" s="182">
        <v>200</v>
      </c>
      <c r="D319" s="25">
        <v>24.28</v>
      </c>
      <c r="E319" s="25">
        <v>9.48</v>
      </c>
      <c r="F319" s="25">
        <v>22.9</v>
      </c>
      <c r="G319" s="7">
        <v>275</v>
      </c>
      <c r="H319" s="23">
        <v>1.2</v>
      </c>
      <c r="I319" s="8">
        <v>203</v>
      </c>
      <c r="J319" s="207" t="s">
        <v>673</v>
      </c>
    </row>
    <row r="320" spans="1:10" ht="15">
      <c r="A320" s="22"/>
      <c r="B320" s="66" t="s">
        <v>787</v>
      </c>
      <c r="C320" s="182">
        <v>150</v>
      </c>
      <c r="D320" s="7">
        <v>19.22</v>
      </c>
      <c r="E320" s="25">
        <v>8.2</v>
      </c>
      <c r="F320" s="7">
        <v>17.06</v>
      </c>
      <c r="G320" s="68">
        <v>219</v>
      </c>
      <c r="H320" s="23">
        <v>0.9</v>
      </c>
      <c r="I320" s="8">
        <v>203</v>
      </c>
      <c r="J320" s="208" t="s">
        <v>675</v>
      </c>
    </row>
    <row r="321" spans="1:10" ht="15">
      <c r="A321" s="22"/>
      <c r="B321" s="66" t="s">
        <v>787</v>
      </c>
      <c r="C321" s="182">
        <v>200</v>
      </c>
      <c r="D321" s="7">
        <v>25.62</v>
      </c>
      <c r="E321" s="7">
        <v>10.93</v>
      </c>
      <c r="F321" s="7">
        <v>22.74</v>
      </c>
      <c r="G321" s="7">
        <v>292</v>
      </c>
      <c r="H321" s="23">
        <v>1.2</v>
      </c>
      <c r="I321" s="8">
        <v>203</v>
      </c>
      <c r="J321" s="208" t="s">
        <v>675</v>
      </c>
    </row>
    <row r="322" spans="1:10" ht="15">
      <c r="A322" s="22"/>
      <c r="B322" s="66" t="s">
        <v>787</v>
      </c>
      <c r="C322" s="182">
        <v>150</v>
      </c>
      <c r="D322" s="25">
        <v>19.06</v>
      </c>
      <c r="E322" s="25">
        <v>7.61</v>
      </c>
      <c r="F322" s="7">
        <v>19.34</v>
      </c>
      <c r="G322" s="7">
        <v>222</v>
      </c>
      <c r="H322" s="23">
        <v>0.9</v>
      </c>
      <c r="I322" s="8">
        <v>203</v>
      </c>
      <c r="J322" s="207" t="s">
        <v>676</v>
      </c>
    </row>
    <row r="323" spans="1:10" ht="15">
      <c r="A323" s="22"/>
      <c r="B323" s="66" t="s">
        <v>787</v>
      </c>
      <c r="C323" s="182">
        <v>200</v>
      </c>
      <c r="D323" s="7">
        <v>25.41</v>
      </c>
      <c r="E323" s="25">
        <v>10.15</v>
      </c>
      <c r="F323" s="7">
        <v>25.78</v>
      </c>
      <c r="G323" s="7">
        <v>296</v>
      </c>
      <c r="H323" s="23">
        <v>1.2</v>
      </c>
      <c r="I323" s="8">
        <v>203</v>
      </c>
      <c r="J323" s="207" t="s">
        <v>676</v>
      </c>
    </row>
    <row r="324" spans="1:10" ht="15">
      <c r="A324" s="22"/>
      <c r="B324" s="66" t="s">
        <v>787</v>
      </c>
      <c r="C324" s="182">
        <v>150</v>
      </c>
      <c r="D324" s="25">
        <v>18.39</v>
      </c>
      <c r="E324" s="25">
        <v>7.2</v>
      </c>
      <c r="F324" s="7">
        <v>16.86</v>
      </c>
      <c r="G324" s="7">
        <v>206</v>
      </c>
      <c r="H324" s="23">
        <v>0.9</v>
      </c>
      <c r="I324" s="8">
        <v>203</v>
      </c>
      <c r="J324" s="208" t="s">
        <v>677</v>
      </c>
    </row>
    <row r="325" spans="1:10" ht="15">
      <c r="A325" s="22"/>
      <c r="B325" s="66" t="s">
        <v>787</v>
      </c>
      <c r="C325" s="182">
        <v>200</v>
      </c>
      <c r="D325" s="25">
        <v>24.52</v>
      </c>
      <c r="E325" s="25">
        <v>9.6</v>
      </c>
      <c r="F325" s="7">
        <v>22.48</v>
      </c>
      <c r="G325" s="7">
        <v>275</v>
      </c>
      <c r="H325" s="23">
        <v>1.2</v>
      </c>
      <c r="I325" s="8">
        <v>203</v>
      </c>
      <c r="J325" s="208" t="s">
        <v>677</v>
      </c>
    </row>
    <row r="326" spans="1:10" ht="15">
      <c r="A326" s="22"/>
      <c r="B326" s="66" t="s">
        <v>787</v>
      </c>
      <c r="C326" s="182">
        <v>150</v>
      </c>
      <c r="D326" s="25">
        <v>19.37</v>
      </c>
      <c r="E326" s="25">
        <v>8.15</v>
      </c>
      <c r="F326" s="25">
        <v>17.65</v>
      </c>
      <c r="G326" s="7">
        <v>221</v>
      </c>
      <c r="H326" s="23">
        <v>0.9</v>
      </c>
      <c r="I326" s="8">
        <v>203</v>
      </c>
      <c r="J326" s="207" t="s">
        <v>678</v>
      </c>
    </row>
    <row r="327" spans="1:10" ht="15">
      <c r="A327" s="22"/>
      <c r="B327" s="66" t="s">
        <v>787</v>
      </c>
      <c r="C327" s="182">
        <v>200</v>
      </c>
      <c r="D327" s="25">
        <v>25.82</v>
      </c>
      <c r="E327" s="25">
        <v>10.87</v>
      </c>
      <c r="F327" s="25">
        <v>23.53</v>
      </c>
      <c r="G327" s="7">
        <v>295</v>
      </c>
      <c r="H327" s="23">
        <v>1.2</v>
      </c>
      <c r="I327" s="8">
        <v>203</v>
      </c>
      <c r="J327" s="207" t="s">
        <v>678</v>
      </c>
    </row>
    <row r="328" spans="1:10" ht="15">
      <c r="A328" s="22"/>
      <c r="B328" s="66" t="s">
        <v>787</v>
      </c>
      <c r="C328" s="182">
        <v>150</v>
      </c>
      <c r="D328" s="7">
        <v>18.61</v>
      </c>
      <c r="E328" s="25">
        <v>7.57</v>
      </c>
      <c r="F328" s="7">
        <v>16.88</v>
      </c>
      <c r="G328" s="7">
        <v>210</v>
      </c>
      <c r="H328" s="23">
        <v>0.9</v>
      </c>
      <c r="I328" s="8">
        <v>203</v>
      </c>
      <c r="J328" s="208" t="s">
        <v>679</v>
      </c>
    </row>
    <row r="329" spans="1:10" ht="15">
      <c r="A329" s="22"/>
      <c r="B329" s="66" t="s">
        <v>787</v>
      </c>
      <c r="C329" s="182">
        <v>200</v>
      </c>
      <c r="D329" s="7">
        <v>24.81</v>
      </c>
      <c r="E329" s="25">
        <v>10.1</v>
      </c>
      <c r="F329" s="7">
        <v>22.51</v>
      </c>
      <c r="G329" s="7">
        <v>280</v>
      </c>
      <c r="H329" s="23">
        <v>1.2</v>
      </c>
      <c r="I329" s="8">
        <v>203</v>
      </c>
      <c r="J329" s="208" t="s">
        <v>679</v>
      </c>
    </row>
    <row r="330" spans="1:10" ht="15">
      <c r="A330" s="22"/>
      <c r="B330" s="66" t="s">
        <v>787</v>
      </c>
      <c r="C330" s="182">
        <v>150</v>
      </c>
      <c r="D330" s="7">
        <v>18.32</v>
      </c>
      <c r="E330" s="25">
        <v>7.27</v>
      </c>
      <c r="F330" s="7">
        <v>16.46</v>
      </c>
      <c r="G330" s="7">
        <v>205</v>
      </c>
      <c r="H330" s="23">
        <v>0.9</v>
      </c>
      <c r="I330" s="8">
        <v>203</v>
      </c>
      <c r="J330" s="207" t="s">
        <v>680</v>
      </c>
    </row>
    <row r="331" spans="1:10" ht="15">
      <c r="A331" s="22"/>
      <c r="B331" s="66" t="s">
        <v>787</v>
      </c>
      <c r="C331" s="182">
        <v>200</v>
      </c>
      <c r="D331" s="7">
        <v>24.42</v>
      </c>
      <c r="E331" s="25">
        <v>9.7</v>
      </c>
      <c r="F331" s="7">
        <v>21.94</v>
      </c>
      <c r="G331" s="7">
        <v>273</v>
      </c>
      <c r="H331" s="23">
        <v>1.2</v>
      </c>
      <c r="I331" s="8">
        <v>203</v>
      </c>
      <c r="J331" s="207" t="s">
        <v>680</v>
      </c>
    </row>
    <row r="332" spans="1:10" ht="15">
      <c r="A332" s="22"/>
      <c r="B332" s="66" t="s">
        <v>787</v>
      </c>
      <c r="C332" s="182">
        <v>150</v>
      </c>
      <c r="D332" s="25">
        <v>19.08</v>
      </c>
      <c r="E332" s="25">
        <v>7.78</v>
      </c>
      <c r="F332" s="7">
        <v>18.45</v>
      </c>
      <c r="G332" s="7">
        <v>220</v>
      </c>
      <c r="H332" s="23">
        <v>0.9</v>
      </c>
      <c r="I332" s="8">
        <v>203</v>
      </c>
      <c r="J332" s="208" t="s">
        <v>681</v>
      </c>
    </row>
    <row r="333" spans="1:10" ht="15">
      <c r="A333" s="22"/>
      <c r="B333" s="66" t="s">
        <v>787</v>
      </c>
      <c r="C333" s="182">
        <v>200</v>
      </c>
      <c r="D333" s="25">
        <v>25.44</v>
      </c>
      <c r="E333" s="25">
        <v>10.38</v>
      </c>
      <c r="F333" s="25">
        <v>24.6</v>
      </c>
      <c r="G333" s="7">
        <v>294</v>
      </c>
      <c r="H333" s="23">
        <v>1.2</v>
      </c>
      <c r="I333" s="8">
        <v>203</v>
      </c>
      <c r="J333" s="208" t="s">
        <v>681</v>
      </c>
    </row>
    <row r="334" spans="1:10" ht="15">
      <c r="A334" s="22"/>
      <c r="B334" s="66" t="s">
        <v>787</v>
      </c>
      <c r="C334" s="182">
        <v>150</v>
      </c>
      <c r="D334" s="25">
        <v>19.15</v>
      </c>
      <c r="E334" s="25">
        <v>8.04</v>
      </c>
      <c r="F334" s="25">
        <v>17.05</v>
      </c>
      <c r="G334" s="7">
        <v>217</v>
      </c>
      <c r="H334" s="23">
        <v>0.9</v>
      </c>
      <c r="I334" s="8">
        <v>203</v>
      </c>
      <c r="J334" s="207" t="s">
        <v>781</v>
      </c>
    </row>
    <row r="335" spans="1:10" ht="15">
      <c r="A335" s="22"/>
      <c r="B335" s="66" t="s">
        <v>787</v>
      </c>
      <c r="C335" s="182">
        <v>200</v>
      </c>
      <c r="D335" s="25">
        <v>25.53</v>
      </c>
      <c r="E335" s="25">
        <v>10.72</v>
      </c>
      <c r="F335" s="25">
        <v>22.73</v>
      </c>
      <c r="G335" s="7">
        <v>290</v>
      </c>
      <c r="H335" s="23">
        <v>1.2</v>
      </c>
      <c r="I335" s="8">
        <v>203</v>
      </c>
      <c r="J335" s="207" t="s">
        <v>781</v>
      </c>
    </row>
    <row r="336" spans="1:10" ht="15">
      <c r="A336" s="22"/>
      <c r="B336" s="66" t="s">
        <v>787</v>
      </c>
      <c r="C336" s="182">
        <v>150</v>
      </c>
      <c r="D336" s="7">
        <v>18.75</v>
      </c>
      <c r="E336" s="25">
        <v>7.62</v>
      </c>
      <c r="F336" s="7">
        <v>17.45</v>
      </c>
      <c r="G336" s="7">
        <v>213</v>
      </c>
      <c r="H336" s="23">
        <v>0.9</v>
      </c>
      <c r="I336" s="8">
        <v>203</v>
      </c>
      <c r="J336" s="208" t="s">
        <v>782</v>
      </c>
    </row>
    <row r="337" spans="1:10" ht="15">
      <c r="A337" s="22"/>
      <c r="B337" s="66" t="s">
        <v>787</v>
      </c>
      <c r="C337" s="182">
        <v>200</v>
      </c>
      <c r="D337" s="25">
        <v>25</v>
      </c>
      <c r="E337" s="25">
        <v>10.16</v>
      </c>
      <c r="F337" s="7">
        <v>23.26</v>
      </c>
      <c r="G337" s="7">
        <v>284</v>
      </c>
      <c r="H337" s="23">
        <v>1.2</v>
      </c>
      <c r="I337" s="8">
        <v>203</v>
      </c>
      <c r="J337" s="208" t="s">
        <v>782</v>
      </c>
    </row>
    <row r="338" spans="1:10" ht="15">
      <c r="A338" s="22"/>
      <c r="B338" s="66" t="s">
        <v>787</v>
      </c>
      <c r="C338" s="182">
        <v>150</v>
      </c>
      <c r="D338" s="25">
        <v>18.84</v>
      </c>
      <c r="E338" s="25">
        <v>7.45</v>
      </c>
      <c r="F338" s="25">
        <v>17.73</v>
      </c>
      <c r="G338" s="7">
        <v>213</v>
      </c>
      <c r="H338" s="23">
        <v>0.9</v>
      </c>
      <c r="I338" s="8">
        <v>203</v>
      </c>
      <c r="J338" s="207" t="s">
        <v>783</v>
      </c>
    </row>
    <row r="339" spans="1:10" ht="15">
      <c r="A339" s="22"/>
      <c r="B339" s="66" t="s">
        <v>787</v>
      </c>
      <c r="C339" s="182">
        <v>200</v>
      </c>
      <c r="D339" s="25">
        <v>25.12</v>
      </c>
      <c r="E339" s="25">
        <v>9.93</v>
      </c>
      <c r="F339" s="25">
        <v>23.64</v>
      </c>
      <c r="G339" s="7">
        <v>284</v>
      </c>
      <c r="H339" s="23">
        <v>1.2</v>
      </c>
      <c r="I339" s="8">
        <v>203</v>
      </c>
      <c r="J339" s="207" t="s">
        <v>783</v>
      </c>
    </row>
    <row r="340" spans="1:10" ht="15">
      <c r="A340" s="205" t="s">
        <v>947</v>
      </c>
      <c r="B340" s="60" t="s">
        <v>948</v>
      </c>
      <c r="C340" s="202">
        <v>150</v>
      </c>
      <c r="D340" s="61">
        <v>5.96</v>
      </c>
      <c r="E340" s="61">
        <v>9.98</v>
      </c>
      <c r="F340" s="61">
        <v>26.57</v>
      </c>
      <c r="G340" s="62">
        <v>220</v>
      </c>
      <c r="H340" s="63">
        <v>1.03</v>
      </c>
      <c r="I340" s="90">
        <v>172</v>
      </c>
      <c r="J340" s="203" t="s">
        <v>101</v>
      </c>
    </row>
    <row r="341" spans="1:10" ht="15">
      <c r="A341" s="205"/>
      <c r="B341" s="60" t="s">
        <v>948</v>
      </c>
      <c r="C341" s="202">
        <v>150</v>
      </c>
      <c r="D341" s="63">
        <v>5.54</v>
      </c>
      <c r="E341" s="63">
        <v>8.37</v>
      </c>
      <c r="F341" s="63">
        <v>29.45</v>
      </c>
      <c r="G341" s="62">
        <v>215</v>
      </c>
      <c r="H341" s="63">
        <v>1.03</v>
      </c>
      <c r="I341" s="90">
        <v>172</v>
      </c>
      <c r="J341" s="203" t="s">
        <v>102</v>
      </c>
    </row>
    <row r="342" spans="1:10" ht="15">
      <c r="A342" s="22"/>
      <c r="B342" s="60" t="s">
        <v>948</v>
      </c>
      <c r="C342" s="202">
        <v>150</v>
      </c>
      <c r="D342" s="61">
        <v>5.7</v>
      </c>
      <c r="E342" s="61">
        <v>9.06</v>
      </c>
      <c r="F342" s="61">
        <v>28.9</v>
      </c>
      <c r="G342" s="62">
        <v>220</v>
      </c>
      <c r="H342" s="63">
        <v>1.03</v>
      </c>
      <c r="I342" s="90">
        <v>172</v>
      </c>
      <c r="J342" s="203" t="s">
        <v>103</v>
      </c>
    </row>
    <row r="343" spans="1:10" ht="15">
      <c r="A343" s="22"/>
      <c r="B343" s="60" t="s">
        <v>948</v>
      </c>
      <c r="C343" s="202">
        <v>200</v>
      </c>
      <c r="D343" s="61">
        <v>7.84</v>
      </c>
      <c r="E343" s="61">
        <v>12.5</v>
      </c>
      <c r="F343" s="61">
        <v>36.24</v>
      </c>
      <c r="G343" s="62">
        <v>2.89</v>
      </c>
      <c r="H343" s="63">
        <v>1.36</v>
      </c>
      <c r="I343" s="90">
        <v>172</v>
      </c>
      <c r="J343" s="203" t="s">
        <v>101</v>
      </c>
    </row>
    <row r="344" spans="1:10" ht="15">
      <c r="A344" s="22"/>
      <c r="B344" s="60" t="s">
        <v>948</v>
      </c>
      <c r="C344" s="202">
        <v>200</v>
      </c>
      <c r="D344" s="61">
        <v>7.28</v>
      </c>
      <c r="E344" s="61">
        <v>10.35</v>
      </c>
      <c r="F344" s="61">
        <v>40.08</v>
      </c>
      <c r="G344" s="62">
        <v>283</v>
      </c>
      <c r="H344" s="63">
        <v>1.36</v>
      </c>
      <c r="I344" s="90">
        <v>172</v>
      </c>
      <c r="J344" s="203" t="s">
        <v>102</v>
      </c>
    </row>
    <row r="345" spans="1:10" ht="15">
      <c r="A345" s="22"/>
      <c r="B345" s="60" t="s">
        <v>948</v>
      </c>
      <c r="C345" s="202">
        <v>200</v>
      </c>
      <c r="D345" s="61">
        <v>7.49</v>
      </c>
      <c r="E345" s="61">
        <v>11.27</v>
      </c>
      <c r="F345" s="61">
        <v>39.35</v>
      </c>
      <c r="G345" s="62">
        <v>289</v>
      </c>
      <c r="H345" s="63">
        <v>1.36</v>
      </c>
      <c r="I345" s="90">
        <v>172</v>
      </c>
      <c r="J345" s="203" t="s">
        <v>103</v>
      </c>
    </row>
    <row r="346" spans="1:10" ht="15">
      <c r="A346" s="205" t="s">
        <v>949</v>
      </c>
      <c r="B346" s="60" t="s">
        <v>308</v>
      </c>
      <c r="C346" s="200" t="s">
        <v>573</v>
      </c>
      <c r="D346" s="90">
        <v>6.03</v>
      </c>
      <c r="E346" s="90">
        <v>5.13</v>
      </c>
      <c r="F346" s="90">
        <v>29.38</v>
      </c>
      <c r="G346" s="91">
        <v>188</v>
      </c>
      <c r="H346" s="92">
        <v>1.17</v>
      </c>
      <c r="I346" s="90">
        <v>173</v>
      </c>
      <c r="J346" s="206"/>
    </row>
    <row r="347" spans="1:10" ht="15">
      <c r="A347" s="205"/>
      <c r="B347" s="60" t="s">
        <v>308</v>
      </c>
      <c r="C347" s="200" t="s">
        <v>721</v>
      </c>
      <c r="D347" s="93">
        <v>8</v>
      </c>
      <c r="E347" s="93">
        <v>6.83</v>
      </c>
      <c r="F347" s="93">
        <v>38.63</v>
      </c>
      <c r="G347" s="91">
        <v>248</v>
      </c>
      <c r="H347" s="92">
        <v>1.57</v>
      </c>
      <c r="I347" s="90">
        <v>173</v>
      </c>
      <c r="J347" s="206"/>
    </row>
    <row r="348" spans="1:10" ht="15">
      <c r="A348" s="205" t="s">
        <v>950</v>
      </c>
      <c r="B348" s="60" t="s">
        <v>1593</v>
      </c>
      <c r="C348" s="185">
        <v>150</v>
      </c>
      <c r="D348" s="8">
        <v>5.83</v>
      </c>
      <c r="E348" s="8">
        <v>4.28</v>
      </c>
      <c r="F348" s="8">
        <v>29.73</v>
      </c>
      <c r="G348" s="8">
        <v>181</v>
      </c>
      <c r="H348" s="8">
        <v>1.3</v>
      </c>
      <c r="I348" s="90">
        <v>175</v>
      </c>
      <c r="J348" s="203" t="s">
        <v>104</v>
      </c>
    </row>
    <row r="349" spans="1:10" ht="15">
      <c r="A349" s="205"/>
      <c r="B349" s="60" t="s">
        <v>1593</v>
      </c>
      <c r="C349" s="185">
        <v>200</v>
      </c>
      <c r="D349" s="8">
        <v>7.77</v>
      </c>
      <c r="E349" s="8">
        <v>5.94</v>
      </c>
      <c r="F349" s="8">
        <v>39.36</v>
      </c>
      <c r="G349" s="8">
        <v>242</v>
      </c>
      <c r="H349" s="8">
        <v>1.8</v>
      </c>
      <c r="I349" s="90">
        <v>175</v>
      </c>
      <c r="J349" s="203" t="s">
        <v>104</v>
      </c>
    </row>
    <row r="350" spans="1:10" ht="15">
      <c r="A350" s="22"/>
      <c r="B350" s="60" t="s">
        <v>1594</v>
      </c>
      <c r="C350" s="185">
        <v>150</v>
      </c>
      <c r="D350" s="8">
        <v>5.7</v>
      </c>
      <c r="E350" s="8">
        <v>4.26</v>
      </c>
      <c r="F350" s="8">
        <v>29.19</v>
      </c>
      <c r="G350" s="8">
        <v>178</v>
      </c>
      <c r="H350" s="8">
        <v>1.2</v>
      </c>
      <c r="I350" s="90">
        <v>175</v>
      </c>
      <c r="J350" s="203" t="s">
        <v>105</v>
      </c>
    </row>
    <row r="351" spans="1:10" ht="15">
      <c r="A351" s="22"/>
      <c r="B351" s="60" t="s">
        <v>1594</v>
      </c>
      <c r="C351" s="185">
        <v>200</v>
      </c>
      <c r="D351" s="8">
        <v>7.59</v>
      </c>
      <c r="E351" s="8">
        <v>5.91</v>
      </c>
      <c r="F351" s="8">
        <v>38.63</v>
      </c>
      <c r="G351" s="8">
        <v>238</v>
      </c>
      <c r="H351" s="8">
        <v>1.6</v>
      </c>
      <c r="I351" s="90">
        <v>175</v>
      </c>
      <c r="J351" s="203" t="s">
        <v>105</v>
      </c>
    </row>
    <row r="352" spans="1:10" ht="15">
      <c r="A352" s="205" t="s">
        <v>951</v>
      </c>
      <c r="B352" s="60" t="s">
        <v>309</v>
      </c>
      <c r="C352" s="202">
        <v>155</v>
      </c>
      <c r="D352" s="61">
        <v>5.96</v>
      </c>
      <c r="E352" s="61">
        <v>10.03</v>
      </c>
      <c r="F352" s="61">
        <v>28.96</v>
      </c>
      <c r="G352" s="62">
        <v>230</v>
      </c>
      <c r="H352" s="64">
        <v>1.56</v>
      </c>
      <c r="I352" s="90">
        <v>174</v>
      </c>
      <c r="J352" s="203" t="s">
        <v>673</v>
      </c>
    </row>
    <row r="353" spans="1:10" ht="15">
      <c r="A353" s="205"/>
      <c r="B353" s="60" t="s">
        <v>309</v>
      </c>
      <c r="C353" s="202">
        <v>205</v>
      </c>
      <c r="D353" s="63">
        <v>7.88</v>
      </c>
      <c r="E353" s="63">
        <v>11.69</v>
      </c>
      <c r="F353" s="63">
        <v>37.8</v>
      </c>
      <c r="G353" s="62">
        <v>288</v>
      </c>
      <c r="H353" s="63">
        <v>2.1</v>
      </c>
      <c r="I353" s="90">
        <v>174</v>
      </c>
      <c r="J353" s="203" t="s">
        <v>673</v>
      </c>
    </row>
    <row r="354" spans="1:10" ht="15">
      <c r="A354" s="22"/>
      <c r="B354" s="60" t="s">
        <v>309</v>
      </c>
      <c r="C354" s="202">
        <v>155</v>
      </c>
      <c r="D354" s="61">
        <v>4.95</v>
      </c>
      <c r="E354" s="61">
        <v>9.38</v>
      </c>
      <c r="F354" s="61">
        <v>28.9</v>
      </c>
      <c r="G354" s="62">
        <v>220</v>
      </c>
      <c r="H354" s="63">
        <v>1.5</v>
      </c>
      <c r="I354" s="90">
        <v>174</v>
      </c>
      <c r="J354" s="203" t="s">
        <v>675</v>
      </c>
    </row>
    <row r="355" spans="1:10" ht="15">
      <c r="A355" s="22"/>
      <c r="B355" s="60" t="s">
        <v>309</v>
      </c>
      <c r="C355" s="202">
        <v>205</v>
      </c>
      <c r="D355" s="61">
        <v>6.49</v>
      </c>
      <c r="E355" s="61">
        <v>10.8</v>
      </c>
      <c r="F355" s="61">
        <v>37.44</v>
      </c>
      <c r="G355" s="62">
        <v>273</v>
      </c>
      <c r="H355" s="64">
        <v>2</v>
      </c>
      <c r="I355" s="90">
        <v>174</v>
      </c>
      <c r="J355" s="203" t="s">
        <v>675</v>
      </c>
    </row>
    <row r="356" spans="1:10" ht="15">
      <c r="A356" s="22"/>
      <c r="B356" s="60" t="s">
        <v>309</v>
      </c>
      <c r="C356" s="202">
        <v>155</v>
      </c>
      <c r="D356" s="61">
        <v>5.96</v>
      </c>
      <c r="E356" s="61">
        <v>10.56</v>
      </c>
      <c r="F356" s="61">
        <v>28.93</v>
      </c>
      <c r="G356" s="62">
        <v>235</v>
      </c>
      <c r="H356" s="64">
        <v>1.56</v>
      </c>
      <c r="I356" s="90">
        <v>174</v>
      </c>
      <c r="J356" s="203" t="s">
        <v>676</v>
      </c>
    </row>
    <row r="357" spans="1:10" ht="15">
      <c r="A357" s="22"/>
      <c r="B357" s="60" t="s">
        <v>309</v>
      </c>
      <c r="C357" s="202">
        <v>205</v>
      </c>
      <c r="D357" s="61">
        <v>7.88</v>
      </c>
      <c r="E357" s="61">
        <v>12.39</v>
      </c>
      <c r="F357" s="61">
        <v>37.72</v>
      </c>
      <c r="G357" s="62">
        <v>294</v>
      </c>
      <c r="H357" s="63">
        <v>2.1</v>
      </c>
      <c r="I357" s="90">
        <v>174</v>
      </c>
      <c r="J357" s="203" t="s">
        <v>676</v>
      </c>
    </row>
    <row r="358" spans="1:10" ht="15">
      <c r="A358" s="22"/>
      <c r="B358" s="60" t="s">
        <v>309</v>
      </c>
      <c r="C358" s="202">
        <v>155</v>
      </c>
      <c r="D358" s="61">
        <v>5.78</v>
      </c>
      <c r="E358" s="61">
        <v>10.56</v>
      </c>
      <c r="F358" s="61">
        <v>29.51</v>
      </c>
      <c r="G358" s="62">
        <v>236</v>
      </c>
      <c r="H358" s="64">
        <v>1.56</v>
      </c>
      <c r="I358" s="90">
        <v>174</v>
      </c>
      <c r="J358" s="203" t="s">
        <v>677</v>
      </c>
    </row>
    <row r="359" spans="1:10" ht="15">
      <c r="A359" s="22"/>
      <c r="B359" s="60" t="s">
        <v>309</v>
      </c>
      <c r="C359" s="202">
        <v>205</v>
      </c>
      <c r="D359" s="63">
        <v>7.55</v>
      </c>
      <c r="E359" s="63">
        <v>12.36</v>
      </c>
      <c r="F359" s="63">
        <v>37.86</v>
      </c>
      <c r="G359" s="62">
        <v>293</v>
      </c>
      <c r="H359" s="64">
        <v>2.1</v>
      </c>
      <c r="I359" s="90">
        <v>174</v>
      </c>
      <c r="J359" s="203" t="s">
        <v>677</v>
      </c>
    </row>
    <row r="360" spans="1:10" ht="15">
      <c r="A360" s="22"/>
      <c r="B360" s="60" t="s">
        <v>309</v>
      </c>
      <c r="C360" s="202">
        <v>155</v>
      </c>
      <c r="D360" s="61">
        <v>5.83</v>
      </c>
      <c r="E360" s="61">
        <v>10.39</v>
      </c>
      <c r="F360" s="61">
        <v>28.44</v>
      </c>
      <c r="G360" s="62">
        <v>230</v>
      </c>
      <c r="H360" s="64">
        <v>1.6</v>
      </c>
      <c r="I360" s="90">
        <v>174</v>
      </c>
      <c r="J360" s="203" t="s">
        <v>678</v>
      </c>
    </row>
    <row r="361" spans="1:10" ht="15">
      <c r="A361" s="22"/>
      <c r="B361" s="60" t="s">
        <v>309</v>
      </c>
      <c r="C361" s="202">
        <v>205</v>
      </c>
      <c r="D361" s="61">
        <v>7.75</v>
      </c>
      <c r="E361" s="61">
        <v>12.16</v>
      </c>
      <c r="F361" s="61">
        <v>37.28</v>
      </c>
      <c r="G361" s="62">
        <v>290</v>
      </c>
      <c r="H361" s="64">
        <v>2.1</v>
      </c>
      <c r="I361" s="90">
        <v>174</v>
      </c>
      <c r="J361" s="203" t="s">
        <v>678</v>
      </c>
    </row>
    <row r="362" spans="1:10" ht="15">
      <c r="A362" s="22"/>
      <c r="B362" s="60" t="s">
        <v>309</v>
      </c>
      <c r="C362" s="202">
        <v>155</v>
      </c>
      <c r="D362" s="61">
        <v>5.62</v>
      </c>
      <c r="E362" s="61">
        <v>10.24</v>
      </c>
      <c r="F362" s="61">
        <v>28.93</v>
      </c>
      <c r="G362" s="62">
        <v>230</v>
      </c>
      <c r="H362" s="64">
        <v>1.6</v>
      </c>
      <c r="I362" s="90">
        <v>174</v>
      </c>
      <c r="J362" s="203" t="s">
        <v>679</v>
      </c>
    </row>
    <row r="363" spans="1:10" ht="15">
      <c r="A363" s="22"/>
      <c r="B363" s="60" t="s">
        <v>309</v>
      </c>
      <c r="C363" s="202">
        <v>205</v>
      </c>
      <c r="D363" s="61">
        <v>7.49</v>
      </c>
      <c r="E363" s="61">
        <v>11.99</v>
      </c>
      <c r="F363" s="61">
        <v>37.9</v>
      </c>
      <c r="G363" s="62">
        <v>289</v>
      </c>
      <c r="H363" s="64">
        <v>2.1</v>
      </c>
      <c r="I363" s="90">
        <v>174</v>
      </c>
      <c r="J363" s="203" t="s">
        <v>679</v>
      </c>
    </row>
    <row r="364" spans="1:10" ht="15">
      <c r="A364" s="22"/>
      <c r="B364" s="60" t="s">
        <v>309</v>
      </c>
      <c r="C364" s="202">
        <v>155</v>
      </c>
      <c r="D364" s="61">
        <v>5.37</v>
      </c>
      <c r="E364" s="61">
        <v>9.91</v>
      </c>
      <c r="F364" s="61">
        <v>29.21</v>
      </c>
      <c r="G364" s="62">
        <v>228</v>
      </c>
      <c r="H364" s="64">
        <v>1.5</v>
      </c>
      <c r="I364" s="90">
        <v>174</v>
      </c>
      <c r="J364" s="203" t="s">
        <v>680</v>
      </c>
    </row>
    <row r="365" spans="1:10" ht="15">
      <c r="A365" s="22"/>
      <c r="B365" s="60" t="s">
        <v>309</v>
      </c>
      <c r="C365" s="202">
        <v>205</v>
      </c>
      <c r="D365" s="61">
        <v>7.06</v>
      </c>
      <c r="E365" s="61">
        <v>11.53</v>
      </c>
      <c r="F365" s="61">
        <v>37.62</v>
      </c>
      <c r="G365" s="62">
        <v>282</v>
      </c>
      <c r="H365" s="64">
        <v>2</v>
      </c>
      <c r="I365" s="90">
        <v>174</v>
      </c>
      <c r="J365" s="203" t="s">
        <v>680</v>
      </c>
    </row>
    <row r="366" spans="1:10" ht="15">
      <c r="A366" s="204">
        <v>117</v>
      </c>
      <c r="B366" s="60" t="s">
        <v>165</v>
      </c>
      <c r="C366" s="185">
        <v>155</v>
      </c>
      <c r="D366" s="8">
        <v>7.9</v>
      </c>
      <c r="E366" s="8">
        <v>5.16</v>
      </c>
      <c r="F366" s="8">
        <v>35.39</v>
      </c>
      <c r="G366" s="8">
        <v>220</v>
      </c>
      <c r="H366" s="8">
        <v>0.6</v>
      </c>
      <c r="I366" s="90">
        <v>176</v>
      </c>
      <c r="J366" s="203" t="s">
        <v>643</v>
      </c>
    </row>
    <row r="367" spans="1:10" ht="15">
      <c r="A367" s="204">
        <v>118</v>
      </c>
      <c r="B367" s="60" t="s">
        <v>165</v>
      </c>
      <c r="C367" s="185">
        <v>205</v>
      </c>
      <c r="D367" s="8">
        <v>10.97</v>
      </c>
      <c r="E367" s="8">
        <v>5.9</v>
      </c>
      <c r="F367" s="8">
        <v>49.13</v>
      </c>
      <c r="G367" s="8">
        <v>293</v>
      </c>
      <c r="H367" s="8">
        <v>0.75</v>
      </c>
      <c r="I367" s="90">
        <v>176</v>
      </c>
      <c r="J367" s="203" t="s">
        <v>643</v>
      </c>
    </row>
    <row r="368" spans="1:10" ht="15">
      <c r="A368" s="101"/>
      <c r="B368" s="60" t="s">
        <v>164</v>
      </c>
      <c r="C368" s="185">
        <v>155</v>
      </c>
      <c r="D368" s="8">
        <v>6.18</v>
      </c>
      <c r="E368" s="8">
        <v>4.88</v>
      </c>
      <c r="F368" s="8">
        <v>35</v>
      </c>
      <c r="G368" s="8">
        <v>209</v>
      </c>
      <c r="H368" s="8">
        <v>0.6</v>
      </c>
      <c r="I368" s="90">
        <v>176</v>
      </c>
      <c r="J368" s="203" t="s">
        <v>644</v>
      </c>
    </row>
    <row r="369" spans="1:10" ht="15">
      <c r="A369" s="101"/>
      <c r="B369" s="60" t="s">
        <v>164</v>
      </c>
      <c r="C369" s="185">
        <v>205</v>
      </c>
      <c r="D369" s="8">
        <v>8.5</v>
      </c>
      <c r="E369" s="8">
        <v>5.49</v>
      </c>
      <c r="F369" s="8">
        <v>48.21</v>
      </c>
      <c r="G369" s="8">
        <v>276</v>
      </c>
      <c r="H369" s="8">
        <v>0.75</v>
      </c>
      <c r="I369" s="90">
        <v>176</v>
      </c>
      <c r="J369" s="203" t="s">
        <v>644</v>
      </c>
    </row>
    <row r="370" spans="1:10" ht="15">
      <c r="A370" s="205">
        <v>118</v>
      </c>
      <c r="B370" s="60" t="s">
        <v>364</v>
      </c>
      <c r="C370" s="185">
        <v>150</v>
      </c>
      <c r="D370" s="8">
        <v>7.61</v>
      </c>
      <c r="E370" s="8">
        <v>8.19</v>
      </c>
      <c r="F370" s="8">
        <v>32.6</v>
      </c>
      <c r="G370" s="8">
        <v>235</v>
      </c>
      <c r="H370" s="8">
        <v>0.9</v>
      </c>
      <c r="I370" s="90">
        <v>177</v>
      </c>
      <c r="J370" s="203" t="s">
        <v>673</v>
      </c>
    </row>
    <row r="371" spans="1:10" ht="15">
      <c r="A371" s="205"/>
      <c r="B371" s="60" t="s">
        <v>364</v>
      </c>
      <c r="C371" s="185">
        <v>200</v>
      </c>
      <c r="D371" s="8">
        <v>10.14</v>
      </c>
      <c r="E371" s="8">
        <v>11.11</v>
      </c>
      <c r="F371" s="8">
        <v>43.93</v>
      </c>
      <c r="G371" s="8">
        <v>316</v>
      </c>
      <c r="H371" s="8">
        <v>1.2</v>
      </c>
      <c r="I371" s="90">
        <v>177</v>
      </c>
      <c r="J371" s="203" t="s">
        <v>673</v>
      </c>
    </row>
    <row r="372" spans="1:10" ht="15">
      <c r="A372" s="22"/>
      <c r="B372" s="60" t="s">
        <v>364</v>
      </c>
      <c r="C372" s="185">
        <v>150</v>
      </c>
      <c r="D372" s="8">
        <v>7.15</v>
      </c>
      <c r="E372" s="8">
        <v>7.77</v>
      </c>
      <c r="F372" s="8">
        <v>30.7</v>
      </c>
      <c r="G372" s="8">
        <v>221</v>
      </c>
      <c r="H372" s="8">
        <v>0.9</v>
      </c>
      <c r="I372" s="90">
        <v>177</v>
      </c>
      <c r="J372" s="203" t="s">
        <v>675</v>
      </c>
    </row>
    <row r="373" spans="1:10" ht="15">
      <c r="A373" s="22"/>
      <c r="B373" s="60" t="s">
        <v>364</v>
      </c>
      <c r="C373" s="185">
        <v>200</v>
      </c>
      <c r="D373" s="8">
        <v>9.32</v>
      </c>
      <c r="E373" s="8">
        <v>10.43</v>
      </c>
      <c r="F373" s="8">
        <v>40.74</v>
      </c>
      <c r="G373" s="8">
        <v>294</v>
      </c>
      <c r="H373" s="8">
        <v>1.2</v>
      </c>
      <c r="I373" s="90">
        <v>177</v>
      </c>
      <c r="J373" s="203" t="s">
        <v>675</v>
      </c>
    </row>
    <row r="374" spans="1:10" ht="15">
      <c r="A374" s="22"/>
      <c r="B374" s="60" t="s">
        <v>364</v>
      </c>
      <c r="C374" s="185">
        <v>150</v>
      </c>
      <c r="D374" s="8">
        <v>7.81</v>
      </c>
      <c r="E374" s="8">
        <v>8.16</v>
      </c>
      <c r="F374" s="8">
        <v>30.59</v>
      </c>
      <c r="G374" s="8">
        <v>227</v>
      </c>
      <c r="H374" s="8">
        <v>0.9</v>
      </c>
      <c r="I374" s="90">
        <v>177</v>
      </c>
      <c r="J374" s="203" t="s">
        <v>676</v>
      </c>
    </row>
    <row r="375" spans="1:10" ht="15">
      <c r="A375" s="22"/>
      <c r="B375" s="60" t="s">
        <v>364</v>
      </c>
      <c r="C375" s="185">
        <v>200</v>
      </c>
      <c r="D375" s="8">
        <v>10.44</v>
      </c>
      <c r="E375" s="8">
        <v>11.11</v>
      </c>
      <c r="F375" s="8">
        <v>41.3</v>
      </c>
      <c r="G375" s="8">
        <v>307</v>
      </c>
      <c r="H375" s="8">
        <v>1.2</v>
      </c>
      <c r="I375" s="90">
        <v>177</v>
      </c>
      <c r="J375" s="203" t="s">
        <v>676</v>
      </c>
    </row>
    <row r="376" spans="1:10" ht="15">
      <c r="A376" s="22"/>
      <c r="B376" s="60" t="s">
        <v>364</v>
      </c>
      <c r="C376" s="185">
        <v>150</v>
      </c>
      <c r="D376" s="8">
        <v>7.87</v>
      </c>
      <c r="E376" s="8">
        <v>8.71</v>
      </c>
      <c r="F376" s="8">
        <v>30.01</v>
      </c>
      <c r="G376" s="8">
        <v>230</v>
      </c>
      <c r="H376" s="8">
        <v>0.9</v>
      </c>
      <c r="I376" s="90">
        <v>177</v>
      </c>
      <c r="J376" s="203" t="s">
        <v>677</v>
      </c>
    </row>
    <row r="377" spans="1:10" ht="15">
      <c r="A377" s="22"/>
      <c r="B377" s="60" t="s">
        <v>364</v>
      </c>
      <c r="C377" s="185">
        <v>200</v>
      </c>
      <c r="D377" s="8">
        <v>10.52</v>
      </c>
      <c r="E377" s="8">
        <v>11.86</v>
      </c>
      <c r="F377" s="8">
        <v>40.51</v>
      </c>
      <c r="G377" s="8">
        <v>311</v>
      </c>
      <c r="H377" s="8">
        <v>1.2</v>
      </c>
      <c r="I377" s="90">
        <v>177</v>
      </c>
      <c r="J377" s="203" t="s">
        <v>677</v>
      </c>
    </row>
    <row r="378" spans="1:10" ht="15">
      <c r="A378" s="22"/>
      <c r="B378" s="60" t="s">
        <v>364</v>
      </c>
      <c r="C378" s="185">
        <v>150</v>
      </c>
      <c r="D378" s="8">
        <v>7.74</v>
      </c>
      <c r="E378" s="8">
        <v>8.8</v>
      </c>
      <c r="F378" s="8">
        <v>30.99</v>
      </c>
      <c r="G378" s="8">
        <v>234</v>
      </c>
      <c r="H378" s="8">
        <v>0.9</v>
      </c>
      <c r="I378" s="90">
        <v>177</v>
      </c>
      <c r="J378" s="203" t="s">
        <v>678</v>
      </c>
    </row>
    <row r="379" spans="1:10" ht="15">
      <c r="A379" s="22"/>
      <c r="B379" s="60" t="s">
        <v>364</v>
      </c>
      <c r="C379" s="185">
        <v>200</v>
      </c>
      <c r="D379" s="8">
        <v>10.12</v>
      </c>
      <c r="E379" s="8">
        <v>11.82</v>
      </c>
      <c r="F379" s="8">
        <v>41.01</v>
      </c>
      <c r="G379" s="8">
        <v>311</v>
      </c>
      <c r="H379" s="8">
        <v>1.2</v>
      </c>
      <c r="I379" s="90">
        <v>177</v>
      </c>
      <c r="J379" s="203" t="s">
        <v>678</v>
      </c>
    </row>
    <row r="380" spans="1:10" ht="15">
      <c r="A380" s="22"/>
      <c r="B380" s="60" t="s">
        <v>364</v>
      </c>
      <c r="C380" s="185">
        <v>150</v>
      </c>
      <c r="D380" s="8">
        <v>7.86</v>
      </c>
      <c r="E380" s="8">
        <v>8.52</v>
      </c>
      <c r="F380" s="8">
        <v>30.13</v>
      </c>
      <c r="G380" s="8">
        <v>229</v>
      </c>
      <c r="H380" s="8">
        <v>0.9</v>
      </c>
      <c r="I380" s="90">
        <v>177</v>
      </c>
      <c r="J380" s="203" t="s">
        <v>679</v>
      </c>
    </row>
    <row r="381" spans="1:10" ht="15">
      <c r="A381" s="22"/>
      <c r="B381" s="60" t="s">
        <v>364</v>
      </c>
      <c r="C381" s="185">
        <v>200</v>
      </c>
      <c r="D381" s="8">
        <v>10.5</v>
      </c>
      <c r="E381" s="8">
        <v>11.61</v>
      </c>
      <c r="F381" s="8">
        <v>40.68</v>
      </c>
      <c r="G381" s="8">
        <v>309</v>
      </c>
      <c r="H381" s="8">
        <v>1.2</v>
      </c>
      <c r="I381" s="90">
        <v>177</v>
      </c>
      <c r="J381" s="203" t="s">
        <v>679</v>
      </c>
    </row>
    <row r="382" spans="1:10" ht="15">
      <c r="A382" s="22"/>
      <c r="B382" s="60" t="s">
        <v>364</v>
      </c>
      <c r="C382" s="185">
        <v>150</v>
      </c>
      <c r="D382" s="8">
        <v>7.53</v>
      </c>
      <c r="E382" s="8">
        <v>8.37</v>
      </c>
      <c r="F382" s="8">
        <v>30.28</v>
      </c>
      <c r="G382" s="8">
        <v>227</v>
      </c>
      <c r="H382" s="8">
        <v>0.9</v>
      </c>
      <c r="I382" s="90">
        <v>177</v>
      </c>
      <c r="J382" s="203" t="s">
        <v>680</v>
      </c>
    </row>
    <row r="383" spans="1:10" ht="15">
      <c r="A383" s="22"/>
      <c r="B383" s="60" t="s">
        <v>364</v>
      </c>
      <c r="C383" s="185">
        <v>200</v>
      </c>
      <c r="D383" s="8">
        <v>10.09</v>
      </c>
      <c r="E383" s="8">
        <v>11.39</v>
      </c>
      <c r="F383" s="8">
        <v>41.02</v>
      </c>
      <c r="G383" s="8">
        <v>307</v>
      </c>
      <c r="H383" s="8">
        <v>1.2</v>
      </c>
      <c r="I383" s="90">
        <v>177</v>
      </c>
      <c r="J383" s="203" t="s">
        <v>680</v>
      </c>
    </row>
    <row r="384" spans="1:10" ht="15">
      <c r="A384" s="22"/>
      <c r="B384" s="60" t="s">
        <v>364</v>
      </c>
      <c r="C384" s="185">
        <v>150</v>
      </c>
      <c r="D384" s="8">
        <v>7.51</v>
      </c>
      <c r="E384" s="8">
        <v>8.34</v>
      </c>
      <c r="F384" s="8">
        <v>30.44</v>
      </c>
      <c r="G384" s="8">
        <v>227</v>
      </c>
      <c r="H384" s="8">
        <v>0.9</v>
      </c>
      <c r="I384" s="90">
        <v>177</v>
      </c>
      <c r="J384" s="203" t="s">
        <v>681</v>
      </c>
    </row>
    <row r="385" spans="1:10" ht="15">
      <c r="A385" s="22"/>
      <c r="B385" s="60" t="s">
        <v>364</v>
      </c>
      <c r="C385" s="185">
        <v>200</v>
      </c>
      <c r="D385" s="8">
        <v>10.06</v>
      </c>
      <c r="E385" s="8">
        <v>11.34</v>
      </c>
      <c r="F385" s="8">
        <v>41.26</v>
      </c>
      <c r="G385" s="8">
        <v>307</v>
      </c>
      <c r="H385" s="8">
        <v>1.2</v>
      </c>
      <c r="I385" s="90">
        <v>177</v>
      </c>
      <c r="J385" s="203" t="s">
        <v>681</v>
      </c>
    </row>
    <row r="386" spans="1:10" ht="15">
      <c r="A386" s="204" t="s">
        <v>952</v>
      </c>
      <c r="B386" s="60" t="s">
        <v>310</v>
      </c>
      <c r="C386" s="202">
        <v>155</v>
      </c>
      <c r="D386" s="61">
        <v>3.19</v>
      </c>
      <c r="E386" s="61">
        <v>4.18</v>
      </c>
      <c r="F386" s="61">
        <v>32.58</v>
      </c>
      <c r="G386" s="62">
        <v>181</v>
      </c>
      <c r="H386" s="64">
        <v>0.35</v>
      </c>
      <c r="I386" s="90">
        <v>178</v>
      </c>
      <c r="J386" s="203" t="s">
        <v>673</v>
      </c>
    </row>
    <row r="387" spans="1:10" ht="15">
      <c r="A387" s="204"/>
      <c r="B387" s="60" t="s">
        <v>310</v>
      </c>
      <c r="C387" s="202">
        <v>205</v>
      </c>
      <c r="D387" s="63">
        <v>4.15</v>
      </c>
      <c r="E387" s="63">
        <v>4.36</v>
      </c>
      <c r="F387" s="63">
        <v>42.64</v>
      </c>
      <c r="G387" s="62">
        <v>226</v>
      </c>
      <c r="H387" s="63">
        <v>0.5</v>
      </c>
      <c r="I387" s="90">
        <v>178</v>
      </c>
      <c r="J387" s="203" t="s">
        <v>673</v>
      </c>
    </row>
    <row r="388" spans="1:10" ht="15">
      <c r="A388" s="101"/>
      <c r="B388" s="60" t="s">
        <v>310</v>
      </c>
      <c r="C388" s="202">
        <v>155</v>
      </c>
      <c r="D388" s="61">
        <v>3.96</v>
      </c>
      <c r="E388" s="61">
        <v>4.7</v>
      </c>
      <c r="F388" s="61">
        <v>34.31</v>
      </c>
      <c r="G388" s="62">
        <v>195</v>
      </c>
      <c r="H388" s="63">
        <v>0.4</v>
      </c>
      <c r="I388" s="90">
        <v>178</v>
      </c>
      <c r="J388" s="203" t="s">
        <v>675</v>
      </c>
    </row>
    <row r="389" spans="1:10" ht="15">
      <c r="A389" s="101"/>
      <c r="B389" s="60" t="s">
        <v>310</v>
      </c>
      <c r="C389" s="202">
        <v>205</v>
      </c>
      <c r="D389" s="61">
        <v>5.18</v>
      </c>
      <c r="E389" s="61">
        <v>5.04</v>
      </c>
      <c r="F389" s="61">
        <v>44.91</v>
      </c>
      <c r="G389" s="62">
        <v>246</v>
      </c>
      <c r="H389" s="64">
        <v>0.5</v>
      </c>
      <c r="I389" s="90">
        <v>178</v>
      </c>
      <c r="J389" s="203" t="s">
        <v>675</v>
      </c>
    </row>
    <row r="390" spans="1:10" ht="15">
      <c r="A390" s="101"/>
      <c r="B390" s="60" t="s">
        <v>310</v>
      </c>
      <c r="C390" s="202">
        <v>155</v>
      </c>
      <c r="D390" s="61">
        <v>4.12</v>
      </c>
      <c r="E390" s="61">
        <v>4.7</v>
      </c>
      <c r="F390" s="61">
        <v>32.99</v>
      </c>
      <c r="G390" s="62">
        <v>191</v>
      </c>
      <c r="H390" s="64">
        <v>0.4</v>
      </c>
      <c r="I390" s="90">
        <v>178</v>
      </c>
      <c r="J390" s="203" t="s">
        <v>676</v>
      </c>
    </row>
    <row r="391" spans="1:10" ht="15">
      <c r="A391" s="101"/>
      <c r="B391" s="60" t="s">
        <v>310</v>
      </c>
      <c r="C391" s="202">
        <v>205</v>
      </c>
      <c r="D391" s="61">
        <v>5.38</v>
      </c>
      <c r="E391" s="61">
        <v>5.04</v>
      </c>
      <c r="F391" s="61">
        <v>43.21</v>
      </c>
      <c r="G391" s="62">
        <v>240</v>
      </c>
      <c r="H391" s="63">
        <v>0.5</v>
      </c>
      <c r="I391" s="90">
        <v>178</v>
      </c>
      <c r="J391" s="203" t="s">
        <v>676</v>
      </c>
    </row>
    <row r="392" spans="1:10" ht="15">
      <c r="A392" s="101"/>
      <c r="B392" s="60" t="s">
        <v>310</v>
      </c>
      <c r="C392" s="202">
        <v>155</v>
      </c>
      <c r="D392" s="61">
        <v>3.82</v>
      </c>
      <c r="E392" s="61">
        <v>5.19</v>
      </c>
      <c r="F392" s="61">
        <v>32.87</v>
      </c>
      <c r="G392" s="62">
        <v>194</v>
      </c>
      <c r="H392" s="64">
        <v>0.4</v>
      </c>
      <c r="I392" s="90">
        <v>178</v>
      </c>
      <c r="J392" s="203" t="s">
        <v>677</v>
      </c>
    </row>
    <row r="393" spans="1:10" ht="15">
      <c r="A393" s="101"/>
      <c r="B393" s="60" t="s">
        <v>310</v>
      </c>
      <c r="C393" s="202">
        <v>205</v>
      </c>
      <c r="D393" s="63">
        <v>5.02</v>
      </c>
      <c r="E393" s="63">
        <v>5.68</v>
      </c>
      <c r="F393" s="63">
        <v>43.26</v>
      </c>
      <c r="G393" s="62">
        <v>244</v>
      </c>
      <c r="H393" s="64">
        <v>0.5</v>
      </c>
      <c r="I393" s="90">
        <v>178</v>
      </c>
      <c r="J393" s="203" t="s">
        <v>677</v>
      </c>
    </row>
    <row r="394" spans="1:10" ht="15">
      <c r="A394" s="101"/>
      <c r="B394" s="60" t="s">
        <v>310</v>
      </c>
      <c r="C394" s="202">
        <v>155</v>
      </c>
      <c r="D394" s="61">
        <v>3.79</v>
      </c>
      <c r="E394" s="61">
        <v>4.9</v>
      </c>
      <c r="F394" s="61">
        <v>32.86</v>
      </c>
      <c r="G394" s="62">
        <v>191</v>
      </c>
      <c r="H394" s="64">
        <v>0.4</v>
      </c>
      <c r="I394" s="90">
        <v>178</v>
      </c>
      <c r="J394" s="203" t="s">
        <v>678</v>
      </c>
    </row>
    <row r="395" spans="1:10" ht="15">
      <c r="A395" s="101"/>
      <c r="B395" s="60" t="s">
        <v>310</v>
      </c>
      <c r="C395" s="202">
        <v>205</v>
      </c>
      <c r="D395" s="61">
        <v>4.99</v>
      </c>
      <c r="E395" s="61">
        <v>5.34</v>
      </c>
      <c r="F395" s="61">
        <v>43.21</v>
      </c>
      <c r="G395" s="62">
        <v>241</v>
      </c>
      <c r="H395" s="64">
        <v>0.5</v>
      </c>
      <c r="I395" s="90">
        <v>178</v>
      </c>
      <c r="J395" s="203" t="s">
        <v>678</v>
      </c>
    </row>
    <row r="396" spans="1:10" ht="15">
      <c r="A396" s="101"/>
      <c r="B396" s="60" t="s">
        <v>310</v>
      </c>
      <c r="C396" s="202">
        <v>155</v>
      </c>
      <c r="D396" s="61">
        <v>3.99</v>
      </c>
      <c r="E396" s="61">
        <v>5.05</v>
      </c>
      <c r="F396" s="61">
        <v>32.37</v>
      </c>
      <c r="G396" s="62">
        <v>191</v>
      </c>
      <c r="H396" s="64">
        <v>0.4</v>
      </c>
      <c r="I396" s="90">
        <v>178</v>
      </c>
      <c r="J396" s="203" t="s">
        <v>679</v>
      </c>
    </row>
    <row r="397" spans="1:10" ht="15">
      <c r="A397" s="101"/>
      <c r="B397" s="60" t="s">
        <v>310</v>
      </c>
      <c r="C397" s="202">
        <v>205</v>
      </c>
      <c r="D397" s="61">
        <v>5.37</v>
      </c>
      <c r="E397" s="61">
        <v>5.56</v>
      </c>
      <c r="F397" s="61">
        <v>43.18</v>
      </c>
      <c r="G397" s="62">
        <v>244</v>
      </c>
      <c r="H397" s="64">
        <v>0.5</v>
      </c>
      <c r="I397" s="90">
        <v>178</v>
      </c>
      <c r="J397" s="203" t="s">
        <v>679</v>
      </c>
    </row>
    <row r="398" spans="1:10" ht="15">
      <c r="A398" s="101"/>
      <c r="B398" s="60" t="s">
        <v>310</v>
      </c>
      <c r="C398" s="202">
        <v>155</v>
      </c>
      <c r="D398" s="61">
        <v>3.65</v>
      </c>
      <c r="E398" s="61">
        <v>4.7</v>
      </c>
      <c r="F398" s="61">
        <v>33.35</v>
      </c>
      <c r="G398" s="62">
        <v>190</v>
      </c>
      <c r="H398" s="64">
        <v>0.4</v>
      </c>
      <c r="I398" s="90">
        <v>178</v>
      </c>
      <c r="J398" s="203" t="s">
        <v>680</v>
      </c>
    </row>
    <row r="399" spans="1:10" ht="15">
      <c r="A399" s="101"/>
      <c r="B399" s="60" t="s">
        <v>310</v>
      </c>
      <c r="C399" s="202">
        <v>205</v>
      </c>
      <c r="D399" s="61">
        <v>4.7</v>
      </c>
      <c r="E399" s="61">
        <v>5.03</v>
      </c>
      <c r="F399" s="61">
        <v>43.18</v>
      </c>
      <c r="G399" s="62">
        <v>237</v>
      </c>
      <c r="H399" s="64">
        <v>0.5</v>
      </c>
      <c r="I399" s="90">
        <v>178</v>
      </c>
      <c r="J399" s="203" t="s">
        <v>680</v>
      </c>
    </row>
    <row r="400" spans="1:10" ht="15">
      <c r="A400" s="22"/>
      <c r="B400" s="66" t="s">
        <v>1185</v>
      </c>
      <c r="C400" s="202">
        <v>155</v>
      </c>
      <c r="D400" s="90">
        <v>6.35</v>
      </c>
      <c r="E400" s="90">
        <v>6.69</v>
      </c>
      <c r="F400" s="90">
        <v>28.95</v>
      </c>
      <c r="G400" s="107">
        <v>201</v>
      </c>
      <c r="H400" s="94">
        <v>2.61</v>
      </c>
      <c r="I400" s="90">
        <v>169</v>
      </c>
      <c r="J400" s="201" t="s">
        <v>1129</v>
      </c>
    </row>
    <row r="401" spans="1:10" ht="15">
      <c r="A401" s="22"/>
      <c r="B401" s="66" t="s">
        <v>1185</v>
      </c>
      <c r="C401" s="202">
        <v>205</v>
      </c>
      <c r="D401" s="90">
        <v>8.41</v>
      </c>
      <c r="E401" s="90">
        <v>7.69</v>
      </c>
      <c r="F401" s="90">
        <v>38.66</v>
      </c>
      <c r="G401" s="107">
        <v>258</v>
      </c>
      <c r="H401" s="94">
        <v>3.45</v>
      </c>
      <c r="I401" s="90">
        <v>169</v>
      </c>
      <c r="J401" s="201" t="s">
        <v>1130</v>
      </c>
    </row>
    <row r="402" spans="2:10" ht="15">
      <c r="B402" s="66" t="s">
        <v>1185</v>
      </c>
      <c r="C402" s="202">
        <v>155</v>
      </c>
      <c r="D402" s="90">
        <v>5.64</v>
      </c>
      <c r="E402" s="90">
        <v>6.04</v>
      </c>
      <c r="F402" s="90">
        <v>27.77</v>
      </c>
      <c r="G402" s="107">
        <v>188</v>
      </c>
      <c r="H402" s="94">
        <v>2.45</v>
      </c>
      <c r="I402" s="90">
        <v>169</v>
      </c>
      <c r="J402" s="201" t="s">
        <v>1131</v>
      </c>
    </row>
    <row r="403" spans="2:10" ht="15">
      <c r="B403" s="66" t="s">
        <v>1185</v>
      </c>
      <c r="C403" s="202">
        <v>205</v>
      </c>
      <c r="D403" s="90">
        <v>7.48</v>
      </c>
      <c r="E403" s="90">
        <v>6.84</v>
      </c>
      <c r="F403" s="90">
        <v>36.13</v>
      </c>
      <c r="G403" s="107">
        <v>236</v>
      </c>
      <c r="H403" s="94">
        <v>3.24</v>
      </c>
      <c r="I403" s="90">
        <v>169</v>
      </c>
      <c r="J403" s="201" t="s">
        <v>1132</v>
      </c>
    </row>
    <row r="404" spans="2:10" ht="15">
      <c r="B404" s="66" t="s">
        <v>1186</v>
      </c>
      <c r="C404" s="202">
        <v>155</v>
      </c>
      <c r="D404" s="90">
        <v>6.19</v>
      </c>
      <c r="E404" s="90">
        <v>6</v>
      </c>
      <c r="F404" s="90">
        <v>29.49</v>
      </c>
      <c r="G404" s="107">
        <v>197</v>
      </c>
      <c r="H404" s="94">
        <v>2.61</v>
      </c>
      <c r="I404" s="90">
        <v>169</v>
      </c>
      <c r="J404" s="201" t="s">
        <v>1133</v>
      </c>
    </row>
    <row r="405" spans="2:10" ht="15">
      <c r="B405" s="66" t="s">
        <v>1186</v>
      </c>
      <c r="C405" s="202">
        <v>205</v>
      </c>
      <c r="D405" s="90">
        <v>8.2</v>
      </c>
      <c r="E405" s="90">
        <v>6.79</v>
      </c>
      <c r="F405" s="90">
        <v>39.38</v>
      </c>
      <c r="G405" s="107">
        <v>251</v>
      </c>
      <c r="H405" s="94">
        <v>3.45</v>
      </c>
      <c r="I405" s="90">
        <v>169</v>
      </c>
      <c r="J405" s="201" t="s">
        <v>1134</v>
      </c>
    </row>
    <row r="406" spans="2:10" ht="15">
      <c r="B406" s="66" t="s">
        <v>1186</v>
      </c>
      <c r="C406" s="202">
        <v>155</v>
      </c>
      <c r="D406" s="90">
        <v>5.48</v>
      </c>
      <c r="E406" s="90">
        <v>5.36</v>
      </c>
      <c r="F406" s="90">
        <v>28.32</v>
      </c>
      <c r="G406" s="107">
        <v>183</v>
      </c>
      <c r="H406" s="94">
        <v>2.45</v>
      </c>
      <c r="I406" s="90">
        <v>169</v>
      </c>
      <c r="J406" s="201" t="s">
        <v>1135</v>
      </c>
    </row>
    <row r="407" spans="2:10" ht="15">
      <c r="B407" s="66" t="s">
        <v>1186</v>
      </c>
      <c r="C407" s="202">
        <v>205</v>
      </c>
      <c r="D407" s="90">
        <v>7.26</v>
      </c>
      <c r="E407" s="90">
        <v>5.94</v>
      </c>
      <c r="F407" s="90">
        <v>36.85</v>
      </c>
      <c r="G407" s="107">
        <v>230</v>
      </c>
      <c r="H407" s="94">
        <v>3.24</v>
      </c>
      <c r="I407" s="90">
        <v>169</v>
      </c>
      <c r="J407" s="201" t="s">
        <v>1136</v>
      </c>
    </row>
    <row r="408" spans="2:10" ht="15">
      <c r="B408" s="66" t="s">
        <v>1187</v>
      </c>
      <c r="C408" s="202">
        <v>155</v>
      </c>
      <c r="D408" s="90">
        <v>4.92</v>
      </c>
      <c r="E408" s="90">
        <v>5.94</v>
      </c>
      <c r="F408" s="90">
        <v>31.27</v>
      </c>
      <c r="G408" s="107">
        <v>198</v>
      </c>
      <c r="H408" s="94">
        <v>2.61</v>
      </c>
      <c r="I408" s="90">
        <v>169</v>
      </c>
      <c r="J408" s="201" t="s">
        <v>1137</v>
      </c>
    </row>
    <row r="409" spans="2:10" ht="15">
      <c r="B409" s="66" t="s">
        <v>1187</v>
      </c>
      <c r="C409" s="202">
        <v>205</v>
      </c>
      <c r="D409" s="90">
        <v>4.92</v>
      </c>
      <c r="E409" s="90">
        <v>5.94</v>
      </c>
      <c r="F409" s="90">
        <v>31.27</v>
      </c>
      <c r="G409" s="107">
        <v>198</v>
      </c>
      <c r="H409" s="94">
        <v>2.61</v>
      </c>
      <c r="I409" s="90">
        <v>169</v>
      </c>
      <c r="J409" s="201" t="s">
        <v>1138</v>
      </c>
    </row>
    <row r="410" spans="2:10" ht="15">
      <c r="B410" s="66" t="s">
        <v>1187</v>
      </c>
      <c r="C410" s="202">
        <v>155</v>
      </c>
      <c r="D410" s="90">
        <v>4.21</v>
      </c>
      <c r="E410" s="90">
        <v>5.29</v>
      </c>
      <c r="F410" s="90">
        <v>30.1</v>
      </c>
      <c r="G410" s="108">
        <v>185</v>
      </c>
      <c r="H410" s="92">
        <v>2.45</v>
      </c>
      <c r="I410" s="90">
        <v>169</v>
      </c>
      <c r="J410" s="201" t="s">
        <v>1139</v>
      </c>
    </row>
    <row r="411" spans="2:10" ht="15">
      <c r="B411" s="66" t="s">
        <v>1187</v>
      </c>
      <c r="C411" s="202">
        <v>205</v>
      </c>
      <c r="D411" s="92">
        <v>5.51</v>
      </c>
      <c r="E411" s="92">
        <v>5.84</v>
      </c>
      <c r="F411" s="92">
        <v>39.46</v>
      </c>
      <c r="G411" s="108">
        <v>232</v>
      </c>
      <c r="H411" s="92">
        <v>3.24</v>
      </c>
      <c r="I411" s="90">
        <v>169</v>
      </c>
      <c r="J411" s="201" t="s">
        <v>1140</v>
      </c>
    </row>
    <row r="412" spans="2:10" ht="15">
      <c r="B412" s="66" t="s">
        <v>365</v>
      </c>
      <c r="C412" s="200" t="s">
        <v>570</v>
      </c>
      <c r="D412" s="90">
        <v>3.78</v>
      </c>
      <c r="E412" s="90">
        <v>4.96</v>
      </c>
      <c r="F412" s="90">
        <v>20.32</v>
      </c>
      <c r="G412" s="108">
        <v>141</v>
      </c>
      <c r="H412" s="92">
        <v>3.67</v>
      </c>
      <c r="I412" s="90">
        <v>170</v>
      </c>
      <c r="J412" s="87"/>
    </row>
    <row r="413" spans="2:10" ht="15">
      <c r="B413" s="66" t="s">
        <v>365</v>
      </c>
      <c r="C413" s="200" t="s">
        <v>665</v>
      </c>
      <c r="D413" s="92">
        <v>4.96</v>
      </c>
      <c r="E413" s="92">
        <v>5.4</v>
      </c>
      <c r="F413" s="92">
        <v>26.6</v>
      </c>
      <c r="G413" s="108">
        <v>175</v>
      </c>
      <c r="H413" s="92">
        <v>4.88</v>
      </c>
      <c r="I413" s="90">
        <v>170</v>
      </c>
      <c r="J413" s="87"/>
    </row>
    <row r="414" spans="2:10" ht="15">
      <c r="B414" s="66" t="s">
        <v>1141</v>
      </c>
      <c r="C414" s="200" t="s">
        <v>570</v>
      </c>
      <c r="D414" s="93">
        <v>5.32</v>
      </c>
      <c r="E414" s="93">
        <v>6.15</v>
      </c>
      <c r="F414" s="93">
        <v>22.17</v>
      </c>
      <c r="G414" s="108">
        <v>165</v>
      </c>
      <c r="H414" s="92">
        <v>2.54</v>
      </c>
      <c r="I414" s="90">
        <v>171</v>
      </c>
      <c r="J414" s="199" t="s">
        <v>1142</v>
      </c>
    </row>
    <row r="415" spans="2:10" ht="15">
      <c r="B415" s="66" t="s">
        <v>1141</v>
      </c>
      <c r="C415" s="200" t="s">
        <v>665</v>
      </c>
      <c r="D415" s="93">
        <v>7.03</v>
      </c>
      <c r="E415" s="93">
        <v>6.94</v>
      </c>
      <c r="F415" s="93">
        <v>28.39</v>
      </c>
      <c r="G415" s="108">
        <v>204</v>
      </c>
      <c r="H415" s="92">
        <v>3.35</v>
      </c>
      <c r="I415" s="90">
        <v>171</v>
      </c>
      <c r="J415" s="199" t="s">
        <v>1143</v>
      </c>
    </row>
    <row r="416" spans="2:10" ht="15">
      <c r="B416" s="66" t="s">
        <v>1141</v>
      </c>
      <c r="C416" s="200" t="s">
        <v>570</v>
      </c>
      <c r="D416" s="93">
        <v>4.46</v>
      </c>
      <c r="E416" s="93">
        <v>5.6</v>
      </c>
      <c r="F416" s="93">
        <v>21.89</v>
      </c>
      <c r="G416" s="108">
        <v>156</v>
      </c>
      <c r="H416" s="92">
        <v>2.51</v>
      </c>
      <c r="I416" s="90">
        <v>171</v>
      </c>
      <c r="J416" s="199" t="s">
        <v>1144</v>
      </c>
    </row>
    <row r="417" spans="2:10" ht="15">
      <c r="B417" s="66" t="s">
        <v>1141</v>
      </c>
      <c r="C417" s="200" t="s">
        <v>665</v>
      </c>
      <c r="D417" s="93">
        <v>5.9</v>
      </c>
      <c r="E417" s="93">
        <v>6.25</v>
      </c>
      <c r="F417" s="93">
        <v>27.94</v>
      </c>
      <c r="G417" s="108">
        <v>192</v>
      </c>
      <c r="H417" s="92">
        <v>3.32</v>
      </c>
      <c r="I417" s="90">
        <v>171</v>
      </c>
      <c r="J417" s="199" t="s">
        <v>1145</v>
      </c>
    </row>
    <row r="418" spans="2:10" ht="15">
      <c r="B418" s="66" t="s">
        <v>1141</v>
      </c>
      <c r="C418" s="200" t="s">
        <v>570</v>
      </c>
      <c r="D418" s="93">
        <v>5.59</v>
      </c>
      <c r="E418" s="93">
        <v>6.79</v>
      </c>
      <c r="F418" s="93">
        <v>22.88</v>
      </c>
      <c r="G418" s="108">
        <v>175</v>
      </c>
      <c r="H418" s="92">
        <v>2.58</v>
      </c>
      <c r="I418" s="90">
        <v>171</v>
      </c>
      <c r="J418" s="199" t="s">
        <v>1146</v>
      </c>
    </row>
    <row r="419" spans="2:10" ht="15">
      <c r="B419" s="66" t="s">
        <v>1141</v>
      </c>
      <c r="C419" s="200" t="s">
        <v>665</v>
      </c>
      <c r="D419" s="93">
        <v>7.03</v>
      </c>
      <c r="E419" s="93">
        <v>7.56</v>
      </c>
      <c r="F419" s="93">
        <v>28.32</v>
      </c>
      <c r="G419" s="108">
        <v>209</v>
      </c>
      <c r="H419" s="92">
        <v>3.35</v>
      </c>
      <c r="I419" s="90">
        <v>171</v>
      </c>
      <c r="J419" s="199" t="s">
        <v>1147</v>
      </c>
    </row>
    <row r="420" spans="2:10" ht="15">
      <c r="B420" s="66" t="s">
        <v>1141</v>
      </c>
      <c r="C420" s="200" t="s">
        <v>570</v>
      </c>
      <c r="D420" s="93">
        <v>5</v>
      </c>
      <c r="E420" s="93">
        <v>6.51</v>
      </c>
      <c r="F420" s="93">
        <v>21.86</v>
      </c>
      <c r="G420" s="108">
        <v>166</v>
      </c>
      <c r="H420" s="92">
        <v>2.53</v>
      </c>
      <c r="I420" s="90">
        <v>171</v>
      </c>
      <c r="J420" s="199" t="s">
        <v>1148</v>
      </c>
    </row>
    <row r="421" spans="2:10" ht="15">
      <c r="B421" s="66" t="s">
        <v>1141</v>
      </c>
      <c r="C421" s="200" t="s">
        <v>665</v>
      </c>
      <c r="D421" s="93">
        <v>6.7</v>
      </c>
      <c r="E421" s="93">
        <v>7.48</v>
      </c>
      <c r="F421" s="93">
        <v>28.41</v>
      </c>
      <c r="G421" s="108">
        <v>208</v>
      </c>
      <c r="H421" s="92">
        <v>3.35</v>
      </c>
      <c r="I421" s="90">
        <v>171</v>
      </c>
      <c r="J421" s="199" t="s">
        <v>1149</v>
      </c>
    </row>
    <row r="422" spans="2:10" ht="15">
      <c r="B422" s="66" t="s">
        <v>1141</v>
      </c>
      <c r="C422" s="200" t="s">
        <v>570</v>
      </c>
      <c r="D422" s="93">
        <v>5.08</v>
      </c>
      <c r="E422" s="93">
        <v>6.3</v>
      </c>
      <c r="F422" s="93">
        <v>22.45</v>
      </c>
      <c r="G422" s="108">
        <v>167</v>
      </c>
      <c r="H422" s="92">
        <v>2.53</v>
      </c>
      <c r="I422" s="90">
        <v>171</v>
      </c>
      <c r="J422" s="199" t="s">
        <v>1150</v>
      </c>
    </row>
    <row r="423" spans="2:10" ht="15">
      <c r="B423" s="66" t="s">
        <v>1141</v>
      </c>
      <c r="C423" s="200" t="s">
        <v>665</v>
      </c>
      <c r="D423" s="93">
        <v>6.66</v>
      </c>
      <c r="E423" s="93">
        <v>7.18</v>
      </c>
      <c r="F423" s="93">
        <v>28.4</v>
      </c>
      <c r="G423" s="108">
        <v>205</v>
      </c>
      <c r="H423" s="92">
        <v>3.35</v>
      </c>
      <c r="I423" s="90">
        <v>171</v>
      </c>
      <c r="J423" s="199" t="s">
        <v>1151</v>
      </c>
    </row>
    <row r="424" spans="2:10" ht="15">
      <c r="B424" s="66" t="s">
        <v>1141</v>
      </c>
      <c r="C424" s="200" t="s">
        <v>570</v>
      </c>
      <c r="D424" s="93">
        <v>5.31</v>
      </c>
      <c r="E424" s="93">
        <v>6.48</v>
      </c>
      <c r="F424" s="93">
        <v>22.16</v>
      </c>
      <c r="G424" s="108">
        <v>168</v>
      </c>
      <c r="H424" s="92">
        <v>2.54</v>
      </c>
      <c r="I424" s="90">
        <v>171</v>
      </c>
      <c r="J424" s="199" t="s">
        <v>1152</v>
      </c>
    </row>
    <row r="425" spans="2:10" ht="15">
      <c r="B425" s="66" t="s">
        <v>1141</v>
      </c>
      <c r="C425" s="200" t="s">
        <v>665</v>
      </c>
      <c r="D425" s="93">
        <v>7.01</v>
      </c>
      <c r="E425" s="93">
        <v>7.39</v>
      </c>
      <c r="F425" s="93">
        <v>28.47</v>
      </c>
      <c r="G425" s="108">
        <v>208</v>
      </c>
      <c r="H425" s="92">
        <v>3.35</v>
      </c>
      <c r="I425" s="90">
        <v>171</v>
      </c>
      <c r="J425" s="199" t="s">
        <v>1153</v>
      </c>
    </row>
    <row r="426" spans="2:10" ht="15">
      <c r="B426" s="66" t="s">
        <v>1141</v>
      </c>
      <c r="C426" s="200" t="s">
        <v>570</v>
      </c>
      <c r="D426" s="93">
        <v>4.78</v>
      </c>
      <c r="E426" s="93">
        <v>6.01</v>
      </c>
      <c r="F426" s="93">
        <v>22.07</v>
      </c>
      <c r="G426" s="108">
        <v>161</v>
      </c>
      <c r="H426" s="92">
        <v>2.51</v>
      </c>
      <c r="I426" s="90">
        <v>171</v>
      </c>
      <c r="J426" s="199" t="s">
        <v>1154</v>
      </c>
    </row>
    <row r="427" spans="2:10" ht="15">
      <c r="B427" s="66" t="s">
        <v>1141</v>
      </c>
      <c r="C427" s="200" t="s">
        <v>665</v>
      </c>
      <c r="D427" s="93">
        <v>6.26</v>
      </c>
      <c r="E427" s="93">
        <v>6.77</v>
      </c>
      <c r="F427" s="93">
        <v>28.04</v>
      </c>
      <c r="G427" s="108">
        <v>198</v>
      </c>
      <c r="H427" s="92">
        <v>3.32</v>
      </c>
      <c r="I427" s="90">
        <v>171</v>
      </c>
      <c r="J427" s="199" t="s">
        <v>1155</v>
      </c>
    </row>
    <row r="428" spans="2:10" ht="15">
      <c r="B428" s="66" t="s">
        <v>1156</v>
      </c>
      <c r="C428" s="200">
        <v>150</v>
      </c>
      <c r="D428" s="93">
        <v>4.74</v>
      </c>
      <c r="E428" s="93">
        <v>4.05</v>
      </c>
      <c r="F428" s="93">
        <v>24.07</v>
      </c>
      <c r="G428" s="108">
        <v>152</v>
      </c>
      <c r="H428" s="92">
        <v>0.81</v>
      </c>
      <c r="I428" s="90">
        <v>193</v>
      </c>
      <c r="J428" s="199" t="s">
        <v>1157</v>
      </c>
    </row>
    <row r="429" spans="2:10" ht="15">
      <c r="B429" s="66" t="s">
        <v>1156</v>
      </c>
      <c r="C429" s="200">
        <v>200</v>
      </c>
      <c r="D429" s="93">
        <v>6.32</v>
      </c>
      <c r="E429" s="93">
        <v>5.64</v>
      </c>
      <c r="F429" s="93">
        <v>32.5</v>
      </c>
      <c r="G429" s="108">
        <v>206</v>
      </c>
      <c r="H429" s="92">
        <v>1.09</v>
      </c>
      <c r="I429" s="90">
        <v>193</v>
      </c>
      <c r="J429" s="199" t="s">
        <v>1158</v>
      </c>
    </row>
    <row r="430" spans="2:10" ht="15">
      <c r="B430" s="66" t="s">
        <v>1156</v>
      </c>
      <c r="C430" s="200">
        <v>150</v>
      </c>
      <c r="D430" s="93">
        <v>5.7</v>
      </c>
      <c r="E430" s="93">
        <v>5.04</v>
      </c>
      <c r="F430" s="93">
        <v>24.93</v>
      </c>
      <c r="G430" s="108">
        <v>168</v>
      </c>
      <c r="H430" s="92">
        <v>0.83</v>
      </c>
      <c r="I430" s="90">
        <v>193</v>
      </c>
      <c r="J430" s="199" t="s">
        <v>1159</v>
      </c>
    </row>
    <row r="431" spans="2:10" ht="15">
      <c r="B431" s="66" t="s">
        <v>1156</v>
      </c>
      <c r="C431" s="200">
        <v>200</v>
      </c>
      <c r="D431" s="93">
        <v>7.6</v>
      </c>
      <c r="E431" s="93">
        <v>6.95</v>
      </c>
      <c r="F431" s="93">
        <v>33.65</v>
      </c>
      <c r="G431" s="108">
        <v>228</v>
      </c>
      <c r="H431" s="92">
        <v>1.11</v>
      </c>
      <c r="I431" s="90">
        <v>193</v>
      </c>
      <c r="J431" s="199" t="s">
        <v>1160</v>
      </c>
    </row>
    <row r="432" spans="2:10" ht="15">
      <c r="B432" s="66" t="s">
        <v>1156</v>
      </c>
      <c r="C432" s="200">
        <v>150</v>
      </c>
      <c r="D432" s="93">
        <v>5.69</v>
      </c>
      <c r="E432" s="93">
        <v>4.61</v>
      </c>
      <c r="F432" s="93">
        <v>25.04</v>
      </c>
      <c r="G432" s="108">
        <v>164</v>
      </c>
      <c r="H432" s="92">
        <v>0.83</v>
      </c>
      <c r="I432" s="90">
        <v>193</v>
      </c>
      <c r="J432" s="199" t="s">
        <v>1161</v>
      </c>
    </row>
    <row r="433" spans="2:10" ht="15">
      <c r="B433" s="66" t="s">
        <v>1156</v>
      </c>
      <c r="C433" s="200">
        <v>200</v>
      </c>
      <c r="D433" s="93">
        <v>7.59</v>
      </c>
      <c r="E433" s="93">
        <v>6.38</v>
      </c>
      <c r="F433" s="93">
        <v>33.82</v>
      </c>
      <c r="G433" s="108">
        <v>223</v>
      </c>
      <c r="H433" s="92">
        <v>1.11</v>
      </c>
      <c r="I433" s="90">
        <v>193</v>
      </c>
      <c r="J433" s="199" t="s">
        <v>1162</v>
      </c>
    </row>
    <row r="434" spans="2:10" ht="15">
      <c r="B434" s="66" t="s">
        <v>1156</v>
      </c>
      <c r="C434" s="200">
        <v>150</v>
      </c>
      <c r="D434" s="93">
        <v>5.44</v>
      </c>
      <c r="E434" s="93">
        <v>4.98</v>
      </c>
      <c r="F434" s="93">
        <v>24.81</v>
      </c>
      <c r="G434" s="108">
        <v>166</v>
      </c>
      <c r="H434" s="92">
        <v>0.83</v>
      </c>
      <c r="I434" s="90">
        <v>193</v>
      </c>
      <c r="J434" s="199" t="s">
        <v>1165</v>
      </c>
    </row>
    <row r="435" spans="2:10" ht="15">
      <c r="B435" s="66" t="s">
        <v>1156</v>
      </c>
      <c r="C435" s="200">
        <v>200</v>
      </c>
      <c r="D435" s="93">
        <v>7.28</v>
      </c>
      <c r="E435" s="93">
        <v>6.87</v>
      </c>
      <c r="F435" s="93">
        <v>33.73</v>
      </c>
      <c r="G435" s="108">
        <v>226</v>
      </c>
      <c r="H435" s="92">
        <v>1.11</v>
      </c>
      <c r="I435" s="90">
        <v>193</v>
      </c>
      <c r="J435" s="199" t="s">
        <v>1166</v>
      </c>
    </row>
    <row r="436" spans="2:10" ht="15">
      <c r="B436" s="66" t="s">
        <v>1156</v>
      </c>
      <c r="C436" s="200">
        <v>150</v>
      </c>
      <c r="D436" s="93">
        <v>5.69</v>
      </c>
      <c r="E436" s="93">
        <v>4.91</v>
      </c>
      <c r="F436" s="93">
        <v>25.01</v>
      </c>
      <c r="G436" s="108">
        <v>167</v>
      </c>
      <c r="H436" s="92">
        <v>0.83</v>
      </c>
      <c r="I436" s="90">
        <v>193</v>
      </c>
      <c r="J436" s="199" t="s">
        <v>1167</v>
      </c>
    </row>
    <row r="437" spans="2:10" ht="15">
      <c r="B437" s="66" t="s">
        <v>1156</v>
      </c>
      <c r="C437" s="200">
        <v>200</v>
      </c>
      <c r="D437" s="93">
        <v>7.47</v>
      </c>
      <c r="E437" s="93">
        <v>6.73</v>
      </c>
      <c r="F437" s="93">
        <v>33.22</v>
      </c>
      <c r="G437" s="108">
        <v>223</v>
      </c>
      <c r="H437" s="92">
        <v>1.11</v>
      </c>
      <c r="I437" s="90">
        <v>193</v>
      </c>
      <c r="J437" s="199" t="s">
        <v>1168</v>
      </c>
    </row>
    <row r="438" spans="2:10" ht="15">
      <c r="B438" s="66" t="s">
        <v>1156</v>
      </c>
      <c r="C438" s="200">
        <v>150</v>
      </c>
      <c r="D438" s="93">
        <v>5.31</v>
      </c>
      <c r="E438" s="93">
        <v>4.74</v>
      </c>
      <c r="F438" s="93">
        <v>24.2</v>
      </c>
      <c r="G438" s="108">
        <v>161</v>
      </c>
      <c r="H438" s="92">
        <v>0.83</v>
      </c>
      <c r="I438" s="90">
        <v>193</v>
      </c>
      <c r="J438" s="199" t="s">
        <v>1169</v>
      </c>
    </row>
    <row r="439" spans="2:10" ht="15">
      <c r="B439" s="66" t="s">
        <v>1156</v>
      </c>
      <c r="C439" s="200">
        <v>200</v>
      </c>
      <c r="D439" s="93">
        <v>7.16</v>
      </c>
      <c r="E439" s="93">
        <v>6.58</v>
      </c>
      <c r="F439" s="93">
        <v>33.08</v>
      </c>
      <c r="G439" s="108">
        <v>220</v>
      </c>
      <c r="H439" s="92">
        <v>1.11</v>
      </c>
      <c r="I439" s="90">
        <v>193</v>
      </c>
      <c r="J439" s="199" t="s">
        <v>1170</v>
      </c>
    </row>
    <row r="440" spans="2:10" ht="15">
      <c r="B440" s="66" t="s">
        <v>1156</v>
      </c>
      <c r="C440" s="200">
        <v>150</v>
      </c>
      <c r="D440" s="93">
        <v>5.21</v>
      </c>
      <c r="E440" s="93">
        <v>4.59</v>
      </c>
      <c r="F440" s="93">
        <v>24.51</v>
      </c>
      <c r="G440" s="108">
        <v>160</v>
      </c>
      <c r="H440" s="92">
        <v>0.83</v>
      </c>
      <c r="I440" s="90">
        <v>193</v>
      </c>
      <c r="J440" s="199" t="s">
        <v>1171</v>
      </c>
    </row>
    <row r="441" spans="2:10" ht="15">
      <c r="B441" s="66" t="s">
        <v>1156</v>
      </c>
      <c r="C441" s="200">
        <v>200</v>
      </c>
      <c r="D441" s="93">
        <v>7.02</v>
      </c>
      <c r="E441" s="93">
        <v>6.36</v>
      </c>
      <c r="F441" s="93">
        <v>33.53</v>
      </c>
      <c r="G441" s="108">
        <v>219</v>
      </c>
      <c r="H441" s="92">
        <v>1.11</v>
      </c>
      <c r="I441" s="90">
        <v>193</v>
      </c>
      <c r="J441" s="199" t="s">
        <v>1172</v>
      </c>
    </row>
    <row r="442" spans="2:10" ht="15">
      <c r="B442" s="66" t="s">
        <v>1616</v>
      </c>
      <c r="C442" s="185">
        <v>180</v>
      </c>
      <c r="D442" s="8">
        <v>4.08</v>
      </c>
      <c r="E442" s="8">
        <v>15.39</v>
      </c>
      <c r="F442" s="8">
        <v>44.82</v>
      </c>
      <c r="G442" s="8">
        <v>334.11</v>
      </c>
      <c r="H442" s="8">
        <v>1.96</v>
      </c>
      <c r="I442" s="8">
        <v>556</v>
      </c>
      <c r="J442" s="37"/>
    </row>
    <row r="443" spans="2:10" ht="15">
      <c r="B443" s="66" t="s">
        <v>1616</v>
      </c>
      <c r="C443" s="185">
        <v>150</v>
      </c>
      <c r="D443" s="8">
        <v>3.4</v>
      </c>
      <c r="E443" s="8">
        <v>12.83</v>
      </c>
      <c r="F443" s="8">
        <v>37.35</v>
      </c>
      <c r="G443" s="8">
        <v>278.43</v>
      </c>
      <c r="H443" s="8">
        <v>1.63</v>
      </c>
      <c r="I443" s="8">
        <v>556</v>
      </c>
      <c r="J443" s="37"/>
    </row>
    <row r="444" spans="2:10" ht="15">
      <c r="B444" s="66" t="s">
        <v>1617</v>
      </c>
      <c r="C444" s="185">
        <v>200</v>
      </c>
      <c r="D444" s="8">
        <v>8.74</v>
      </c>
      <c r="E444" s="8">
        <v>22.7</v>
      </c>
      <c r="F444" s="8">
        <v>37.55</v>
      </c>
      <c r="G444" s="8">
        <v>389.46</v>
      </c>
      <c r="H444" s="8">
        <v>1.11</v>
      </c>
      <c r="I444" s="8">
        <v>139</v>
      </c>
      <c r="J444" s="37"/>
    </row>
    <row r="445" spans="2:10" ht="15">
      <c r="B445" s="66" t="s">
        <v>1617</v>
      </c>
      <c r="C445" s="185">
        <v>150</v>
      </c>
      <c r="D445" s="8">
        <v>5.7</v>
      </c>
      <c r="E445" s="8">
        <v>18.92</v>
      </c>
      <c r="F445" s="8">
        <v>28.2</v>
      </c>
      <c r="G445" s="8">
        <v>292.1</v>
      </c>
      <c r="H445" s="8">
        <v>0.83</v>
      </c>
      <c r="I445" s="8">
        <v>139</v>
      </c>
      <c r="J445" s="37"/>
    </row>
    <row r="446" spans="2:10" ht="15">
      <c r="B446" s="66" t="s">
        <v>1618</v>
      </c>
      <c r="C446" s="185">
        <v>200</v>
      </c>
      <c r="D446" s="8">
        <v>7.77</v>
      </c>
      <c r="E446" s="8">
        <v>10.7</v>
      </c>
      <c r="F446" s="8">
        <v>35.75</v>
      </c>
      <c r="G446" s="8">
        <v>267.68</v>
      </c>
      <c r="H446" s="8">
        <v>2.1</v>
      </c>
      <c r="I446" s="8">
        <v>140</v>
      </c>
      <c r="J446" s="37"/>
    </row>
    <row r="447" spans="2:10" ht="15">
      <c r="B447" s="66" t="s">
        <v>1618</v>
      </c>
      <c r="C447" s="185">
        <v>150</v>
      </c>
      <c r="D447" s="8">
        <v>5.8</v>
      </c>
      <c r="E447" s="8">
        <v>8.03</v>
      </c>
      <c r="F447" s="8">
        <v>26.8</v>
      </c>
      <c r="G447" s="8">
        <v>200.76</v>
      </c>
      <c r="H447" s="8">
        <v>1.57</v>
      </c>
      <c r="I447" s="8">
        <v>140</v>
      </c>
      <c r="J447" s="37"/>
    </row>
    <row r="448" spans="2:10" ht="15">
      <c r="B448" s="66" t="s">
        <v>1619</v>
      </c>
      <c r="C448" s="185">
        <v>200</v>
      </c>
      <c r="D448" s="8">
        <v>4.9</v>
      </c>
      <c r="E448" s="8">
        <v>6.51</v>
      </c>
      <c r="F448" s="8">
        <v>25.36</v>
      </c>
      <c r="G448" s="8">
        <v>179.63</v>
      </c>
      <c r="H448" s="8">
        <v>1.33</v>
      </c>
      <c r="I448" s="8">
        <v>46</v>
      </c>
      <c r="J448" s="37"/>
    </row>
    <row r="449" spans="2:10" ht="15">
      <c r="B449" s="66" t="s">
        <v>1619</v>
      </c>
      <c r="C449" s="185">
        <v>150</v>
      </c>
      <c r="D449" s="8">
        <v>3.7</v>
      </c>
      <c r="E449" s="8">
        <v>4.88</v>
      </c>
      <c r="F449" s="8">
        <v>19</v>
      </c>
      <c r="G449" s="8">
        <v>134.72</v>
      </c>
      <c r="H449" s="8">
        <v>1</v>
      </c>
      <c r="I449" s="8">
        <v>46</v>
      </c>
      <c r="J449" s="37"/>
    </row>
    <row r="450" spans="2:10" ht="15">
      <c r="B450" s="66" t="s">
        <v>1620</v>
      </c>
      <c r="C450" s="185">
        <v>210</v>
      </c>
      <c r="D450" s="8">
        <v>5.69</v>
      </c>
      <c r="E450" s="8">
        <v>9.87</v>
      </c>
      <c r="F450" s="8">
        <v>30.44</v>
      </c>
      <c r="G450" s="8">
        <v>233</v>
      </c>
      <c r="H450" s="8">
        <v>0.91</v>
      </c>
      <c r="I450" s="8">
        <v>175</v>
      </c>
      <c r="J450" s="37" t="s">
        <v>575</v>
      </c>
    </row>
    <row r="451" spans="2:10" ht="15">
      <c r="B451" s="66" t="s">
        <v>1621</v>
      </c>
      <c r="C451" s="185">
        <v>157</v>
      </c>
      <c r="D451" s="8">
        <v>4.25</v>
      </c>
      <c r="E451" s="8">
        <v>7.38</v>
      </c>
      <c r="F451" s="8">
        <v>22.76</v>
      </c>
      <c r="G451" s="8">
        <v>174</v>
      </c>
      <c r="H451" s="8">
        <v>0.68</v>
      </c>
      <c r="I451" s="8">
        <v>175</v>
      </c>
      <c r="J451" s="37" t="s">
        <v>575</v>
      </c>
    </row>
    <row r="452" spans="2:10" ht="15">
      <c r="B452" s="66" t="s">
        <v>1621</v>
      </c>
      <c r="C452" s="185">
        <v>210</v>
      </c>
      <c r="D452" s="8">
        <v>5.33</v>
      </c>
      <c r="E452" s="8">
        <v>3.49</v>
      </c>
      <c r="F452" s="8">
        <v>39.4</v>
      </c>
      <c r="G452" s="8">
        <v>210</v>
      </c>
      <c r="H452" s="8">
        <v>0.91</v>
      </c>
      <c r="I452" s="8">
        <v>175</v>
      </c>
      <c r="J452" s="37" t="s">
        <v>1383</v>
      </c>
    </row>
    <row r="453" spans="2:10" ht="15">
      <c r="B453" s="66" t="s">
        <v>1621</v>
      </c>
      <c r="C453" s="185">
        <v>157</v>
      </c>
      <c r="D453" s="8">
        <v>3.98</v>
      </c>
      <c r="E453" s="8">
        <v>2.61</v>
      </c>
      <c r="F453" s="8">
        <v>29.46</v>
      </c>
      <c r="G453" s="8">
        <v>157</v>
      </c>
      <c r="H453" s="8">
        <v>0.68</v>
      </c>
      <c r="I453" s="8">
        <v>175</v>
      </c>
      <c r="J453" s="37" t="s">
        <v>1383</v>
      </c>
    </row>
    <row r="454" spans="2:10" ht="15">
      <c r="B454" s="66" t="s">
        <v>1621</v>
      </c>
      <c r="C454" s="185">
        <v>220</v>
      </c>
      <c r="D454" s="8">
        <v>5.69</v>
      </c>
      <c r="E454" s="8">
        <v>9.87</v>
      </c>
      <c r="F454" s="8">
        <v>39.52</v>
      </c>
      <c r="G454" s="8">
        <v>270</v>
      </c>
      <c r="H454" s="8">
        <v>0.91</v>
      </c>
      <c r="I454" s="8">
        <v>175</v>
      </c>
      <c r="J454" s="37" t="s">
        <v>1622</v>
      </c>
    </row>
    <row r="455" spans="2:10" ht="15">
      <c r="B455" s="66" t="s">
        <v>1621</v>
      </c>
      <c r="C455" s="185">
        <v>165</v>
      </c>
      <c r="D455" s="8">
        <v>4.27</v>
      </c>
      <c r="E455" s="8">
        <v>7.4</v>
      </c>
      <c r="F455" s="8">
        <v>29.64</v>
      </c>
      <c r="G455" s="8">
        <v>202</v>
      </c>
      <c r="H455" s="8">
        <v>0.68</v>
      </c>
      <c r="I455" s="8">
        <v>175</v>
      </c>
      <c r="J455" s="37" t="s">
        <v>1622</v>
      </c>
    </row>
    <row r="456" spans="2:10" ht="15">
      <c r="B456" s="66" t="s">
        <v>1623</v>
      </c>
      <c r="C456" s="185">
        <v>150</v>
      </c>
      <c r="D456" s="8">
        <v>3.75</v>
      </c>
      <c r="E456" s="8">
        <v>5.13</v>
      </c>
      <c r="F456" s="8">
        <v>57.44</v>
      </c>
      <c r="G456" s="8">
        <v>291</v>
      </c>
      <c r="H456" s="8">
        <v>0.96</v>
      </c>
      <c r="I456" s="8">
        <v>196</v>
      </c>
      <c r="J456" s="37"/>
    </row>
    <row r="457" spans="2:10" ht="15">
      <c r="B457" s="66" t="s">
        <v>1623</v>
      </c>
      <c r="C457" s="185">
        <v>100</v>
      </c>
      <c r="D457" s="8">
        <v>2.49</v>
      </c>
      <c r="E457" s="8">
        <v>3.42</v>
      </c>
      <c r="F457" s="8">
        <v>38.29</v>
      </c>
      <c r="G457" s="8">
        <v>194</v>
      </c>
      <c r="H457" s="8">
        <v>0.64</v>
      </c>
      <c r="I457" s="8">
        <v>196</v>
      </c>
      <c r="J457" s="37"/>
    </row>
    <row r="458" spans="2:10" ht="15">
      <c r="B458" s="66" t="s">
        <v>1624</v>
      </c>
      <c r="C458" s="185">
        <v>150</v>
      </c>
      <c r="D458" s="8">
        <v>4.02</v>
      </c>
      <c r="E458" s="8">
        <v>9.96</v>
      </c>
      <c r="F458" s="8">
        <v>40.1</v>
      </c>
      <c r="G458" s="8">
        <v>266</v>
      </c>
      <c r="H458" s="8">
        <v>1.27</v>
      </c>
      <c r="I458" s="8">
        <v>195</v>
      </c>
      <c r="J458" s="37"/>
    </row>
    <row r="459" spans="2:10" ht="15">
      <c r="B459" s="66" t="s">
        <v>1624</v>
      </c>
      <c r="C459" s="185">
        <v>100</v>
      </c>
      <c r="D459" s="8">
        <v>2.68</v>
      </c>
      <c r="E459" s="8">
        <v>6.64</v>
      </c>
      <c r="F459" s="8">
        <v>26.73</v>
      </c>
      <c r="G459" s="8">
        <v>177</v>
      </c>
      <c r="H459" s="8">
        <v>0.85</v>
      </c>
      <c r="I459" s="8">
        <v>195</v>
      </c>
      <c r="J459" s="37"/>
    </row>
    <row r="460" spans="2:10" ht="15">
      <c r="B460" s="66" t="s">
        <v>1175</v>
      </c>
      <c r="C460" s="185">
        <v>155</v>
      </c>
      <c r="D460" s="8">
        <v>3.3</v>
      </c>
      <c r="E460" s="8">
        <v>17</v>
      </c>
      <c r="F460" s="8">
        <v>14.3</v>
      </c>
      <c r="G460" s="8">
        <v>156</v>
      </c>
      <c r="H460" s="8">
        <v>5.8</v>
      </c>
      <c r="I460" s="8">
        <v>130</v>
      </c>
      <c r="J460" s="37"/>
    </row>
    <row r="461" spans="2:10" ht="15">
      <c r="B461" s="66" t="s">
        <v>1175</v>
      </c>
      <c r="C461" s="185">
        <v>105</v>
      </c>
      <c r="D461" s="8">
        <v>2.3</v>
      </c>
      <c r="E461" s="8">
        <v>8.9</v>
      </c>
      <c r="F461" s="8">
        <v>20</v>
      </c>
      <c r="G461" s="8">
        <v>142</v>
      </c>
      <c r="H461" s="8">
        <v>3.9</v>
      </c>
      <c r="I461" s="8">
        <v>130</v>
      </c>
      <c r="J461" s="37"/>
    </row>
  </sheetData>
  <sheetProtection/>
  <mergeCells count="5">
    <mergeCell ref="J1:J2"/>
    <mergeCell ref="B1:B2"/>
    <mergeCell ref="C1:C2"/>
    <mergeCell ref="D1:G1"/>
    <mergeCell ref="H1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B1">
      <selection activeCell="I3" sqref="I3:I21"/>
    </sheetView>
  </sheetViews>
  <sheetFormatPr defaultColWidth="10.375" defaultRowHeight="12.75"/>
  <cols>
    <col min="1" max="1" width="10.375" style="20" hidden="1" customWidth="1"/>
    <col min="2" max="2" width="39.00390625" style="87" customWidth="1"/>
    <col min="3" max="3" width="10.375" style="102" customWidth="1"/>
    <col min="4" max="9" width="10.375" style="87" customWidth="1"/>
    <col min="10" max="16384" width="10.375" style="20" customWidth="1"/>
  </cols>
  <sheetData>
    <row r="1" spans="2:9" ht="15">
      <c r="B1" s="419" t="s">
        <v>60</v>
      </c>
      <c r="C1" s="435" t="s">
        <v>422</v>
      </c>
      <c r="D1" s="419" t="s">
        <v>423</v>
      </c>
      <c r="E1" s="419"/>
      <c r="F1" s="419"/>
      <c r="G1" s="419"/>
      <c r="H1" s="432" t="s">
        <v>424</v>
      </c>
      <c r="I1" s="416"/>
    </row>
    <row r="2" spans="2:9" ht="46.5">
      <c r="B2" s="419"/>
      <c r="C2" s="435"/>
      <c r="D2" s="53" t="s">
        <v>425</v>
      </c>
      <c r="E2" s="53" t="s">
        <v>426</v>
      </c>
      <c r="F2" s="53" t="s">
        <v>427</v>
      </c>
      <c r="G2" s="53" t="s">
        <v>428</v>
      </c>
      <c r="H2" s="432"/>
      <c r="I2" s="436"/>
    </row>
    <row r="3" spans="1:9" ht="15">
      <c r="A3" s="5" t="s">
        <v>788</v>
      </c>
      <c r="B3" s="37" t="s">
        <v>790</v>
      </c>
      <c r="C3" s="198" t="s">
        <v>789</v>
      </c>
      <c r="D3" s="12">
        <v>38.42</v>
      </c>
      <c r="E3" s="12">
        <v>5.49</v>
      </c>
      <c r="F3" s="12">
        <v>207.62</v>
      </c>
      <c r="G3" s="21">
        <v>1034</v>
      </c>
      <c r="H3" s="12">
        <v>0</v>
      </c>
      <c r="I3" s="12">
        <v>204</v>
      </c>
    </row>
    <row r="4" spans="1:9" ht="15">
      <c r="A4" s="5"/>
      <c r="B4" s="37" t="s">
        <v>790</v>
      </c>
      <c r="C4" s="198">
        <v>100</v>
      </c>
      <c r="D4" s="11">
        <v>3.84</v>
      </c>
      <c r="E4" s="11">
        <v>0.55</v>
      </c>
      <c r="F4" s="11">
        <v>20.76</v>
      </c>
      <c r="G4" s="13">
        <v>103.4</v>
      </c>
      <c r="H4" s="21">
        <v>0</v>
      </c>
      <c r="I4" s="12">
        <v>204</v>
      </c>
    </row>
    <row r="5" spans="1:9" ht="15">
      <c r="A5" s="5" t="s">
        <v>791</v>
      </c>
      <c r="B5" s="37" t="s">
        <v>792</v>
      </c>
      <c r="C5" s="198">
        <v>150</v>
      </c>
      <c r="D5" s="12">
        <v>5.68</v>
      </c>
      <c r="E5" s="12">
        <v>4.36</v>
      </c>
      <c r="F5" s="12">
        <v>27.25</v>
      </c>
      <c r="G5" s="21">
        <v>171</v>
      </c>
      <c r="H5" s="12">
        <v>0</v>
      </c>
      <c r="I5" s="12">
        <v>205</v>
      </c>
    </row>
    <row r="6" spans="1:9" ht="15">
      <c r="A6" s="5"/>
      <c r="B6" s="37" t="s">
        <v>792</v>
      </c>
      <c r="C6" s="198">
        <v>200</v>
      </c>
      <c r="D6" s="13">
        <v>7.57</v>
      </c>
      <c r="E6" s="13">
        <v>4.63</v>
      </c>
      <c r="F6" s="13">
        <v>36.31</v>
      </c>
      <c r="G6" s="21">
        <v>217</v>
      </c>
      <c r="H6" s="21">
        <v>0</v>
      </c>
      <c r="I6" s="12">
        <v>205</v>
      </c>
    </row>
    <row r="7" spans="1:9" ht="15">
      <c r="A7" s="5" t="s">
        <v>793</v>
      </c>
      <c r="B7" s="37" t="s">
        <v>794</v>
      </c>
      <c r="C7" s="198">
        <v>150</v>
      </c>
      <c r="D7" s="12">
        <v>9.29</v>
      </c>
      <c r="E7" s="12">
        <v>10.01</v>
      </c>
      <c r="F7" s="12">
        <v>22.71</v>
      </c>
      <c r="G7" s="21">
        <v>218</v>
      </c>
      <c r="H7" s="11">
        <v>0.14</v>
      </c>
      <c r="I7" s="12">
        <v>206</v>
      </c>
    </row>
    <row r="8" spans="1:9" ht="15">
      <c r="A8" s="5"/>
      <c r="B8" s="37" t="s">
        <v>794</v>
      </c>
      <c r="C8" s="198">
        <v>200</v>
      </c>
      <c r="D8" s="13">
        <v>11.17</v>
      </c>
      <c r="E8" s="13">
        <v>10.28</v>
      </c>
      <c r="F8" s="13">
        <v>31.78</v>
      </c>
      <c r="G8" s="21">
        <v>264</v>
      </c>
      <c r="H8" s="11">
        <v>0.14</v>
      </c>
      <c r="I8" s="12">
        <v>206</v>
      </c>
    </row>
    <row r="9" spans="1:9" ht="15">
      <c r="A9" s="5" t="s">
        <v>795</v>
      </c>
      <c r="B9" s="37" t="s">
        <v>796</v>
      </c>
      <c r="C9" s="198">
        <v>150</v>
      </c>
      <c r="D9" s="11">
        <v>7.1</v>
      </c>
      <c r="E9" s="12">
        <v>7.01</v>
      </c>
      <c r="F9" s="12">
        <v>29.63</v>
      </c>
      <c r="G9" s="21">
        <v>210</v>
      </c>
      <c r="H9" s="12">
        <v>0.03</v>
      </c>
      <c r="I9" s="12">
        <v>207</v>
      </c>
    </row>
    <row r="10" spans="1:9" ht="15">
      <c r="A10" s="5"/>
      <c r="B10" s="37" t="s">
        <v>796</v>
      </c>
      <c r="C10" s="198">
        <v>200</v>
      </c>
      <c r="D10" s="11">
        <v>9.56</v>
      </c>
      <c r="E10" s="11">
        <v>8.58</v>
      </c>
      <c r="F10" s="11">
        <v>39.24</v>
      </c>
      <c r="G10" s="21">
        <v>272</v>
      </c>
      <c r="H10" s="11">
        <v>0.04</v>
      </c>
      <c r="I10" s="12">
        <v>207</v>
      </c>
    </row>
    <row r="11" spans="1:9" ht="15">
      <c r="A11" s="5" t="s">
        <v>797</v>
      </c>
      <c r="B11" s="37" t="s">
        <v>798</v>
      </c>
      <c r="C11" s="198">
        <v>150</v>
      </c>
      <c r="D11" s="12">
        <v>7.73</v>
      </c>
      <c r="E11" s="12">
        <v>6.91</v>
      </c>
      <c r="F11" s="12">
        <v>23.03</v>
      </c>
      <c r="G11" s="21">
        <v>185</v>
      </c>
      <c r="H11" s="12">
        <v>0.33</v>
      </c>
      <c r="I11" s="12">
        <v>208</v>
      </c>
    </row>
    <row r="12" spans="1:9" ht="15">
      <c r="A12" s="5"/>
      <c r="B12" s="37" t="s">
        <v>798</v>
      </c>
      <c r="C12" s="198">
        <v>200</v>
      </c>
      <c r="D12" s="11">
        <v>10.04</v>
      </c>
      <c r="E12" s="11">
        <v>9.48</v>
      </c>
      <c r="F12" s="12">
        <v>31.04</v>
      </c>
      <c r="G12" s="21">
        <v>250</v>
      </c>
      <c r="H12" s="11">
        <v>0.43</v>
      </c>
      <c r="I12" s="12">
        <v>208</v>
      </c>
    </row>
    <row r="13" spans="1:9" ht="15">
      <c r="A13" s="5" t="s">
        <v>799</v>
      </c>
      <c r="B13" s="37" t="s">
        <v>800</v>
      </c>
      <c r="C13" s="198">
        <v>150</v>
      </c>
      <c r="D13" s="12">
        <v>6.38</v>
      </c>
      <c r="E13" s="12">
        <v>7.96</v>
      </c>
      <c r="F13" s="12">
        <v>35.97</v>
      </c>
      <c r="G13" s="21">
        <v>241</v>
      </c>
      <c r="H13" s="12">
        <v>0</v>
      </c>
      <c r="I13" s="12">
        <v>209</v>
      </c>
    </row>
    <row r="14" spans="1:9" ht="15">
      <c r="A14" s="5"/>
      <c r="B14" s="37" t="s">
        <v>800</v>
      </c>
      <c r="C14" s="198">
        <v>200</v>
      </c>
      <c r="D14" s="11">
        <v>8.5</v>
      </c>
      <c r="E14" s="11">
        <v>9.43</v>
      </c>
      <c r="F14" s="11">
        <v>47.94</v>
      </c>
      <c r="G14" s="21">
        <v>311</v>
      </c>
      <c r="H14" s="21">
        <v>0</v>
      </c>
      <c r="I14" s="12">
        <v>209</v>
      </c>
    </row>
    <row r="15" spans="1:9" ht="15">
      <c r="A15" s="5" t="s">
        <v>801</v>
      </c>
      <c r="B15" s="37" t="s">
        <v>802</v>
      </c>
      <c r="C15" s="198">
        <v>150</v>
      </c>
      <c r="D15" s="12">
        <v>3.94</v>
      </c>
      <c r="E15" s="11">
        <v>5.8</v>
      </c>
      <c r="F15" s="12">
        <v>30.26</v>
      </c>
      <c r="G15" s="21">
        <v>189</v>
      </c>
      <c r="H15" s="13">
        <v>8</v>
      </c>
      <c r="I15" s="12">
        <v>210</v>
      </c>
    </row>
    <row r="16" spans="1:9" ht="15">
      <c r="A16" s="5"/>
      <c r="B16" s="37" t="s">
        <v>802</v>
      </c>
      <c r="C16" s="198">
        <v>200</v>
      </c>
      <c r="D16" s="11">
        <v>5.22</v>
      </c>
      <c r="E16" s="11">
        <v>6.78</v>
      </c>
      <c r="F16" s="11">
        <v>40.14</v>
      </c>
      <c r="G16" s="21">
        <v>242</v>
      </c>
      <c r="H16" s="13">
        <v>10.6</v>
      </c>
      <c r="I16" s="12">
        <v>210</v>
      </c>
    </row>
    <row r="17" spans="1:9" ht="15">
      <c r="A17" s="5"/>
      <c r="B17" s="37" t="s">
        <v>803</v>
      </c>
      <c r="C17" s="198">
        <v>150</v>
      </c>
      <c r="D17" s="12">
        <v>13.31</v>
      </c>
      <c r="E17" s="12">
        <v>11.66</v>
      </c>
      <c r="F17" s="11">
        <v>31.2</v>
      </c>
      <c r="G17" s="21">
        <v>283</v>
      </c>
      <c r="H17" s="12">
        <v>0.13</v>
      </c>
      <c r="I17" s="12">
        <v>211</v>
      </c>
    </row>
    <row r="18" spans="1:9" ht="15">
      <c r="A18" s="5"/>
      <c r="B18" s="37" t="s">
        <v>803</v>
      </c>
      <c r="C18" s="198">
        <v>180</v>
      </c>
      <c r="D18" s="12">
        <v>15.972000000000001</v>
      </c>
      <c r="E18" s="12">
        <v>13.991999999999999</v>
      </c>
      <c r="F18" s="12">
        <v>37.44</v>
      </c>
      <c r="G18" s="12">
        <v>339.6</v>
      </c>
      <c r="H18" s="12">
        <v>0.156</v>
      </c>
      <c r="I18" s="12">
        <v>211</v>
      </c>
    </row>
    <row r="19" spans="1:9" ht="15">
      <c r="A19" s="5"/>
      <c r="B19" s="37" t="s">
        <v>803</v>
      </c>
      <c r="C19" s="198">
        <v>200</v>
      </c>
      <c r="D19" s="11">
        <v>17.86</v>
      </c>
      <c r="E19" s="11">
        <v>14.77</v>
      </c>
      <c r="F19" s="11">
        <v>42.13</v>
      </c>
      <c r="G19" s="21">
        <v>373</v>
      </c>
      <c r="H19" s="11">
        <v>0.17</v>
      </c>
      <c r="I19" s="12">
        <v>211</v>
      </c>
    </row>
    <row r="20" spans="1:9" ht="15">
      <c r="A20" s="5" t="s">
        <v>804</v>
      </c>
      <c r="B20" s="37" t="s">
        <v>284</v>
      </c>
      <c r="C20" s="198">
        <v>150</v>
      </c>
      <c r="D20" s="12">
        <v>13.31</v>
      </c>
      <c r="E20" s="12">
        <v>11.66</v>
      </c>
      <c r="F20" s="11">
        <v>31.2</v>
      </c>
      <c r="G20" s="21">
        <v>283</v>
      </c>
      <c r="H20" s="12">
        <v>0.13</v>
      </c>
      <c r="I20" s="12">
        <v>212</v>
      </c>
    </row>
    <row r="21" spans="1:9" ht="15">
      <c r="A21" s="5"/>
      <c r="B21" s="37" t="s">
        <v>284</v>
      </c>
      <c r="C21" s="198">
        <v>200</v>
      </c>
      <c r="D21" s="11">
        <v>17.86</v>
      </c>
      <c r="E21" s="11">
        <v>14.77</v>
      </c>
      <c r="F21" s="11">
        <v>42.13</v>
      </c>
      <c r="G21" s="21">
        <v>373</v>
      </c>
      <c r="H21" s="11">
        <v>0.17</v>
      </c>
      <c r="I21" s="12">
        <v>212</v>
      </c>
    </row>
  </sheetData>
  <sheetProtection/>
  <mergeCells count="5">
    <mergeCell ref="I1:I2"/>
    <mergeCell ref="B1:B2"/>
    <mergeCell ref="C1:C2"/>
    <mergeCell ref="D1:G1"/>
    <mergeCell ref="H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2019-02-28T12:57:12Z</cp:lastPrinted>
  <dcterms:created xsi:type="dcterms:W3CDTF">2015-06-22T11:20:59Z</dcterms:created>
  <dcterms:modified xsi:type="dcterms:W3CDTF">2019-04-17T09:25:05Z</dcterms:modified>
  <cp:category/>
  <cp:version/>
  <cp:contentType/>
  <cp:contentStatus/>
</cp:coreProperties>
</file>